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Y\06_Projekte-ST\BMWI UNSEEN 2019-2022\04_Arbeitspakete\02_AP2_Parameterraum\Interrelation Matrix\"/>
    </mc:Choice>
  </mc:AlternateContent>
  <xr:revisionPtr revIDLastSave="0" documentId="13_ncr:1_{CAEC3CD2-7719-4D1D-B67A-8558B038BD09}" xr6:coauthVersionLast="36" xr6:coauthVersionMax="36" xr10:uidLastSave="{00000000-0000-0000-0000-000000000000}"/>
  <bookViews>
    <workbookView xWindow="0" yWindow="0" windowWidth="25200" windowHeight="11175" firstSheet="2" activeTab="5" xr2:uid="{00000000-000D-0000-FFFF-FFFF00000000}"/>
  </bookViews>
  <sheets>
    <sheet name="Tags and CIB" sheetId="4" r:id="rId1"/>
    <sheet name="DSM-REMix" sheetId="6" r:id="rId2"/>
    <sheet name="korrelationmatrix_und_parameter" sheetId="1" r:id="rId3"/>
    <sheet name="interrelation matrix survey" sheetId="7" r:id="rId4"/>
    <sheet name="interrelation matrix_result" sheetId="3" r:id="rId5"/>
    <sheet name="interrelation_matrix_value" sheetId="9" r:id="rId6"/>
  </sheets>
  <externalReferences>
    <externalReference r:id="rId7"/>
  </externalReferences>
  <calcPr calcId="191029"/>
</workbook>
</file>

<file path=xl/calcChain.xml><?xml version="1.0" encoding="utf-8"?>
<calcChain xmlns="http://schemas.openxmlformats.org/spreadsheetml/2006/main">
  <c r="CL93" i="9" l="1"/>
  <c r="CL92" i="3"/>
  <c r="CL86" i="3"/>
  <c r="CL81" i="3"/>
  <c r="CL91" i="3"/>
  <c r="CL90" i="3"/>
  <c r="CL89" i="3"/>
  <c r="CL88" i="3"/>
  <c r="CL87" i="3"/>
  <c r="CL83" i="3"/>
  <c r="CL84" i="3" s="1"/>
  <c r="CL82" i="3"/>
  <c r="CK93" i="7"/>
  <c r="CK92" i="7"/>
  <c r="CL88" i="9"/>
  <c r="CL89" i="9"/>
  <c r="CL90" i="9"/>
  <c r="CL91" i="9"/>
  <c r="CL87" i="9"/>
  <c r="CL86" i="9"/>
  <c r="CL85" i="9"/>
  <c r="CL83" i="9"/>
  <c r="CL82" i="9"/>
  <c r="CL81" i="9"/>
  <c r="CK85" i="7"/>
  <c r="CK86" i="7"/>
  <c r="CK88" i="7"/>
  <c r="CK89" i="7"/>
  <c r="CK90" i="7"/>
  <c r="CK91" i="7"/>
  <c r="CK87" i="7"/>
  <c r="CK84" i="7"/>
  <c r="CK83" i="7"/>
  <c r="CK81" i="7"/>
  <c r="CK82" i="7"/>
  <c r="CL93" i="3" l="1"/>
  <c r="CL85" i="3"/>
  <c r="CL94" i="9"/>
  <c r="CL84" i="9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A33" i="6"/>
  <c r="AB33" i="6"/>
  <c r="AC33" i="6"/>
  <c r="AD33" i="6"/>
  <c r="AE33" i="6"/>
  <c r="C33" i="6"/>
  <c r="AF4" i="6" l="1"/>
  <c r="AF116" i="6"/>
  <c r="AF115" i="6"/>
  <c r="AF114" i="6"/>
  <c r="AF113" i="6"/>
  <c r="AF112" i="6"/>
  <c r="AF111" i="6"/>
  <c r="AF110" i="6"/>
  <c r="AF109" i="6"/>
  <c r="AF108" i="6"/>
  <c r="AF107" i="6"/>
  <c r="AF106" i="6"/>
  <c r="AF105" i="6"/>
  <c r="AF104" i="6"/>
  <c r="AF103" i="6"/>
  <c r="AF102" i="6"/>
  <c r="AF101" i="6"/>
  <c r="AF100" i="6"/>
  <c r="AF99" i="6"/>
  <c r="AF98" i="6"/>
  <c r="AF97" i="6"/>
  <c r="AF96" i="6"/>
  <c r="AF95" i="6"/>
  <c r="AF94" i="6"/>
  <c r="AF93" i="6"/>
  <c r="AF92" i="6"/>
  <c r="AF91" i="6"/>
  <c r="AF90" i="6"/>
  <c r="AF89" i="6"/>
  <c r="AF88" i="6"/>
  <c r="AE87" i="6"/>
  <c r="AD87" i="6"/>
  <c r="AC87" i="6"/>
  <c r="AB87" i="6"/>
  <c r="AA87" i="6"/>
  <c r="Z87" i="6"/>
  <c r="Y87" i="6"/>
  <c r="X87" i="6"/>
  <c r="W87" i="6"/>
  <c r="V87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7" i="6"/>
  <c r="C87" i="6"/>
  <c r="AF75" i="6"/>
  <c r="AF74" i="6"/>
  <c r="AF73" i="6"/>
  <c r="AF72" i="6"/>
  <c r="AF71" i="6"/>
  <c r="AF70" i="6"/>
  <c r="AF69" i="6"/>
  <c r="AF68" i="6"/>
  <c r="AF67" i="6"/>
  <c r="AF66" i="6"/>
  <c r="AF65" i="6"/>
  <c r="AF64" i="6"/>
  <c r="AF63" i="6"/>
  <c r="AF62" i="6"/>
  <c r="AF61" i="6"/>
  <c r="AF60" i="6"/>
  <c r="AF59" i="6"/>
  <c r="AF58" i="6"/>
  <c r="AF57" i="6"/>
  <c r="AF56" i="6"/>
  <c r="AF55" i="6"/>
  <c r="AF54" i="6"/>
  <c r="AF53" i="6"/>
  <c r="AF52" i="6"/>
  <c r="AF51" i="6"/>
  <c r="AF50" i="6"/>
  <c r="AF49" i="6"/>
  <c r="AF48" i="6"/>
  <c r="AF47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AF32" i="6"/>
  <c r="B32" i="6"/>
  <c r="AF31" i="6"/>
  <c r="B31" i="6"/>
  <c r="AF30" i="6"/>
  <c r="B30" i="6"/>
  <c r="AF29" i="6"/>
  <c r="B29" i="6"/>
  <c r="AF28" i="6"/>
  <c r="B28" i="6"/>
  <c r="AF27" i="6"/>
  <c r="B27" i="6"/>
  <c r="AF26" i="6"/>
  <c r="B26" i="6"/>
  <c r="AF25" i="6"/>
  <c r="B25" i="6"/>
  <c r="AF24" i="6"/>
  <c r="B24" i="6"/>
  <c r="AF23" i="6"/>
  <c r="B23" i="6"/>
  <c r="AF22" i="6"/>
  <c r="B22" i="6"/>
  <c r="AF21" i="6"/>
  <c r="B21" i="6"/>
  <c r="AF20" i="6"/>
  <c r="B20" i="6"/>
  <c r="AF19" i="6"/>
  <c r="B19" i="6"/>
  <c r="AF18" i="6"/>
  <c r="B18" i="6"/>
  <c r="AF17" i="6"/>
  <c r="B17" i="6"/>
  <c r="AF16" i="6"/>
  <c r="B16" i="6"/>
  <c r="AF15" i="6"/>
  <c r="B15" i="6"/>
  <c r="AF14" i="6"/>
  <c r="B14" i="6"/>
  <c r="AF13" i="6"/>
  <c r="B13" i="6"/>
  <c r="AF12" i="6"/>
  <c r="B12" i="6"/>
  <c r="AF11" i="6"/>
  <c r="B11" i="6"/>
  <c r="AF10" i="6"/>
  <c r="B10" i="6"/>
  <c r="AF9" i="6"/>
  <c r="B9" i="6"/>
  <c r="AF8" i="6"/>
  <c r="B8" i="6"/>
  <c r="AF7" i="6"/>
  <c r="B7" i="6"/>
  <c r="AF6" i="6"/>
  <c r="B6" i="6"/>
  <c r="AF5" i="6"/>
  <c r="B5" i="6"/>
  <c r="B4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  <c r="E3" i="6"/>
  <c r="D3" i="6"/>
  <c r="C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Garcia Teruel, Anna</author>
  </authors>
  <commentList>
    <comment ref="C2" authorId="0" shapeId="0" xr:uid="{B09F4C94-E222-451B-A7A3-9D4A41E29C3A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efficiency, lebensdauer, availability?</t>
        </r>
      </text>
    </comment>
    <comment ref="E2" authorId="0" shapeId="0" xr:uid="{FC2F6B9F-12D6-4ADC-B59B-3575F2224F20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oc and mc</t>
        </r>
      </text>
    </comment>
    <comment ref="H2" authorId="0" shapeId="0" xr:uid="{822C5033-E20C-47EC-B84C-7B522EEABB9A}">
      <text>
        <r>
          <rPr>
            <b/>
            <sz val="9"/>
            <color indexed="81"/>
            <rFont val="Tahoma"/>
            <family val="2"/>
          </rPr>
          <t xml:space="preserve">Garcia Teruel, Anna:
</t>
        </r>
        <r>
          <rPr>
            <sz val="9"/>
            <color indexed="81"/>
            <rFont val="Tahoma"/>
            <family val="2"/>
          </rPr>
          <t>capital costs</t>
        </r>
      </text>
    </comment>
    <comment ref="I2" authorId="0" shapeId="0" xr:uid="{643590A3-16BF-4B2B-ADEE-1FDBEDAB3D04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?? Was ist damit gemeint?</t>
        </r>
      </text>
    </comment>
    <comment ref="Q2" authorId="0" shapeId="0" xr:uid="{E71B73BF-26FB-40E6-85D2-40FD1F726D59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Unterschied zwischen Power tranmission und transmission connections</t>
        </r>
      </text>
    </comment>
    <comment ref="W2" authorId="0" shapeId="0" xr:uid="{3C3DA1F9-B065-47E1-AA17-F739937DC27F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emission prices???</t>
        </r>
      </text>
    </comment>
    <comment ref="A5" authorId="0" shapeId="0" xr:uid="{1B6A4214-DDC4-4BAC-A160-26C41633D556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?? Was ist damit gemeint?</t>
        </r>
      </text>
    </comment>
    <comment ref="A7" authorId="0" shapeId="0" xr:uid="{8FE55EC9-142B-4BDC-9B94-136864348473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Unterschied zwischen Power tranmission und transmission connections</t>
        </r>
      </text>
    </comment>
    <comment ref="A10" authorId="0" shapeId="0" xr:uid="{FDABC45F-409D-449C-8793-059734911BA4}">
      <text>
        <r>
          <rPr>
            <b/>
            <sz val="9"/>
            <color indexed="81"/>
            <rFont val="Tahoma"/>
            <family val="2"/>
          </rPr>
          <t xml:space="preserve">Garcia Teruel, Anna:
</t>
        </r>
        <r>
          <rPr>
            <sz val="9"/>
            <color indexed="81"/>
            <rFont val="Tahoma"/>
            <family val="2"/>
          </rPr>
          <t>capital costs</t>
        </r>
      </text>
    </comment>
    <comment ref="A20" authorId="0" shapeId="0" xr:uid="{E06DF26E-866B-44FD-A9B5-64C5CD76BF5A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efficiency, lebensdauer, availability?</t>
        </r>
      </text>
    </comment>
    <comment ref="A22" authorId="0" shapeId="0" xr:uid="{47502C00-D9F0-46A8-90A3-528AD1AC572E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oc and mc</t>
        </r>
      </text>
    </comment>
    <comment ref="A24" authorId="0" shapeId="0" xr:uid="{9722BD5C-A9AE-4838-A88D-6BBD754EF20A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emission prices???</t>
        </r>
      </text>
    </comment>
    <comment ref="C45" authorId="0" shapeId="0" xr:uid="{00276C56-4481-4273-81CB-33485AD99F26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efficiency, lebensdauer, availability?</t>
        </r>
      </text>
    </comment>
    <comment ref="E45" authorId="0" shapeId="0" xr:uid="{DA20FA74-3973-4A1A-8A54-49E2222A318D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oc and mc</t>
        </r>
      </text>
    </comment>
    <comment ref="H45" authorId="0" shapeId="0" xr:uid="{7B99BCDB-1057-46E9-8AB4-E527A152027C}">
      <text>
        <r>
          <rPr>
            <b/>
            <sz val="9"/>
            <color indexed="81"/>
            <rFont val="Tahoma"/>
            <family val="2"/>
          </rPr>
          <t xml:space="preserve">Garcia Teruel, Anna:
</t>
        </r>
        <r>
          <rPr>
            <sz val="9"/>
            <color indexed="81"/>
            <rFont val="Tahoma"/>
            <family val="2"/>
          </rPr>
          <t>capital costs</t>
        </r>
      </text>
    </comment>
    <comment ref="I45" authorId="0" shapeId="0" xr:uid="{B1997BEB-3A84-4B12-A8A1-6558A00508D3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?? Was ist damit gemeint?</t>
        </r>
      </text>
    </comment>
    <comment ref="Q45" authorId="0" shapeId="0" xr:uid="{123FB3D4-7E81-4BEE-8705-2AE4D2D0156C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Unterschied zwischen Power tranmission und transmission connections</t>
        </r>
      </text>
    </comment>
    <comment ref="W45" authorId="0" shapeId="0" xr:uid="{28184301-3EB8-4E69-A4FE-2EA820F5892A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emission prices???</t>
        </r>
      </text>
    </comment>
    <comment ref="A47" authorId="0" shapeId="0" xr:uid="{9B97E950-E316-46F4-87BF-D0CB4AD94834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efficiency, lebensdauer, availability?</t>
        </r>
      </text>
    </comment>
    <comment ref="A49" authorId="0" shapeId="0" xr:uid="{2C94928A-1019-471F-A634-CFD039196F97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oc and mc</t>
        </r>
      </text>
    </comment>
    <comment ref="A52" authorId="0" shapeId="0" xr:uid="{1D42C4BB-C07F-418A-9AD9-019AE347FB60}">
      <text>
        <r>
          <rPr>
            <b/>
            <sz val="9"/>
            <color indexed="81"/>
            <rFont val="Tahoma"/>
            <family val="2"/>
          </rPr>
          <t xml:space="preserve">Garcia Teruel, Anna:
</t>
        </r>
        <r>
          <rPr>
            <sz val="9"/>
            <color indexed="81"/>
            <rFont val="Tahoma"/>
            <family val="2"/>
          </rPr>
          <t>capital costs</t>
        </r>
      </text>
    </comment>
    <comment ref="A53" authorId="0" shapeId="0" xr:uid="{67B92555-AAC5-4C5D-A0DC-4B4E871EA37F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?? Was ist damit gemeint?</t>
        </r>
      </text>
    </comment>
    <comment ref="A61" authorId="0" shapeId="0" xr:uid="{3D97F687-2E31-40C1-9389-A5D6CDEFAD59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Unterschied zwischen Power tranmission und transmission connections</t>
        </r>
      </text>
    </comment>
    <comment ref="A67" authorId="0" shapeId="0" xr:uid="{AC7270E7-370E-463F-8C6C-89040EE19142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emission prices???</t>
        </r>
      </text>
    </comment>
    <comment ref="C86" authorId="0" shapeId="0" xr:uid="{311710F9-0779-4181-B2CE-4693E7461489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efficiency, lebensdauer, availability?</t>
        </r>
      </text>
    </comment>
    <comment ref="E86" authorId="0" shapeId="0" xr:uid="{F0CDAD6A-D8BA-44A2-B845-2F8B79397586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oc and mc</t>
        </r>
      </text>
    </comment>
    <comment ref="H86" authorId="0" shapeId="0" xr:uid="{66A5AA98-82B2-49A2-BACC-82EE2BD0ED12}">
      <text>
        <r>
          <rPr>
            <b/>
            <sz val="9"/>
            <color indexed="81"/>
            <rFont val="Tahoma"/>
            <family val="2"/>
          </rPr>
          <t xml:space="preserve">Garcia Teruel, Anna:
</t>
        </r>
        <r>
          <rPr>
            <sz val="9"/>
            <color indexed="81"/>
            <rFont val="Tahoma"/>
            <family val="2"/>
          </rPr>
          <t>capital costs</t>
        </r>
      </text>
    </comment>
    <comment ref="I86" authorId="0" shapeId="0" xr:uid="{C2997213-5CBF-4669-89C5-DE69871FAE37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?? Was ist damit gemeint?</t>
        </r>
      </text>
    </comment>
    <comment ref="Q86" authorId="0" shapeId="0" xr:uid="{4C2B0327-A3A7-4959-B6D0-B1FBEE1EB718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Unterschied zwischen Power tranmission und transmission connections</t>
        </r>
      </text>
    </comment>
    <comment ref="W86" authorId="0" shapeId="0" xr:uid="{51DEA971-7D05-4B06-952F-DDD68102E46E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emission prices???</t>
        </r>
      </text>
    </comment>
    <comment ref="A89" authorId="0" shapeId="0" xr:uid="{10FA4F7E-8ADE-4A7A-9970-8F94B55A6250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?? Was ist damit gemeint?</t>
        </r>
      </text>
    </comment>
    <comment ref="A91" authorId="0" shapeId="0" xr:uid="{45A9C40C-1DF5-4EBB-8445-D5D2EA5D1DA5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Unterschied zwischen Power tranmission und transmission connections</t>
        </r>
      </text>
    </comment>
    <comment ref="A95" authorId="0" shapeId="0" xr:uid="{F08E6C9C-A77F-4F09-BD18-F8AA376BDE86}">
      <text>
        <r>
          <rPr>
            <b/>
            <sz val="9"/>
            <color indexed="81"/>
            <rFont val="Tahoma"/>
            <family val="2"/>
          </rPr>
          <t xml:space="preserve">Garcia Teruel, Anna:
</t>
        </r>
        <r>
          <rPr>
            <sz val="9"/>
            <color indexed="81"/>
            <rFont val="Tahoma"/>
            <family val="2"/>
          </rPr>
          <t>capital costs</t>
        </r>
      </text>
    </comment>
    <comment ref="A104" authorId="0" shapeId="0" xr:uid="{390B743E-5511-4DEC-A25D-DF1F541C6F54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efficiency, lebensdauer, availability?</t>
        </r>
      </text>
    </comment>
    <comment ref="A106" authorId="0" shapeId="0" xr:uid="{553CBE1E-08FE-4D8F-85EF-DF0E02FC6362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oc and mc</t>
        </r>
      </text>
    </comment>
    <comment ref="A108" authorId="0" shapeId="0" xr:uid="{90F42933-4429-4E75-B027-D6E876A26987}">
      <text>
        <r>
          <rPr>
            <b/>
            <sz val="9"/>
            <color indexed="81"/>
            <rFont val="Tahoma"/>
            <family val="2"/>
          </rPr>
          <t>Garcia Teruel, Anna:</t>
        </r>
        <r>
          <rPr>
            <sz val="9"/>
            <color indexed="81"/>
            <rFont val="Tahoma"/>
            <family val="2"/>
          </rPr>
          <t xml:space="preserve">
emission prices???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Xiao, Mengzhu</author>
  </authors>
  <commentList>
    <comment ref="BP66" authorId="0" shapeId="0" xr:uid="{B860AFD5-4D9C-4970-9408-F58745B5DF1E}">
      <text>
        <r>
          <rPr>
            <b/>
            <sz val="9"/>
            <color indexed="81"/>
            <rFont val="Segoe UI"/>
            <charset val="1"/>
          </rPr>
          <t>Xiao, Mengzhu:</t>
        </r>
        <r>
          <rPr>
            <sz val="9"/>
            <color indexed="81"/>
            <rFont val="Segoe UI"/>
            <charset val="1"/>
          </rPr>
          <t xml:space="preserve">
F1.10</t>
        </r>
      </text>
    </comment>
  </commentList>
</comments>
</file>

<file path=xl/sharedStrings.xml><?xml version="1.0" encoding="utf-8"?>
<sst xmlns="http://schemas.openxmlformats.org/spreadsheetml/2006/main" count="3041" uniqueCount="381">
  <si>
    <t>Sector</t>
  </si>
  <si>
    <t>Category</t>
  </si>
  <si>
    <t>Technology</t>
  </si>
  <si>
    <t>Component name</t>
  </si>
  <si>
    <t>Technology sector</t>
  </si>
  <si>
    <t>Parameter</t>
  </si>
  <si>
    <t>Conversion operation into REMix parameter</t>
  </si>
  <si>
    <t>Typical REMix parameter</t>
  </si>
  <si>
    <t>ReFlucNoStor_technology_0( "WindOnshore", "%yearToCalc%", "Invest", "d")</t>
  </si>
  <si>
    <t>ReFlucNoStor_technology_0( "Photovoltaic", "%yearToCalc%", "Invest", "d")</t>
  </si>
  <si>
    <t>powerDemandElDataNodesHighRes_1("DE_BadenWue", "%yearToCalc%", "demandEl", "d")</t>
  </si>
  <si>
    <t>ECarsSmpl_CapacitiesData_1( "DE_BadenWue", "eCarsSmpl", "%yearToCalc%", "AnnualDemand", "d")</t>
  </si>
  <si>
    <t>ConvBase_technology_0("GT_NGas", "%yearToCalc%", "InvestmentSpecific", "d")</t>
  </si>
  <si>
    <t>ConvBase_technology_0("GT_NGas", "%yearToCalc%", "EffNetto", "d")</t>
  </si>
  <si>
    <t>FuelsAACost_FuelCost_0( "allTechCategories", "High", "NGas", "%yearToCalc%", "Cost", "d")</t>
  </si>
  <si>
    <t>FuelsAACost_fuelAvailData_0("DE_BadenWue", "Biomass", "%yearToCalc%", "AnnualEnergyPotential", "d")</t>
  </si>
  <si>
    <t>ReFlucNoStor_technology_0( "WindOnshore", "%yearToCalc%", "OMVar", "d")</t>
  </si>
  <si>
    <t>ReFlucNoStor_technology_0( "WindOnshore", "%yearToCalc%", "OMFix", "d")</t>
  </si>
  <si>
    <t>ReFlucNoStor_technology_0( "WindOnshore", "%yearToCalc%", "AmorTime", "d")</t>
  </si>
  <si>
    <t>ReFlucNoStor_technology_0( "WindOffshore", "%yearToCalc%", "Invest", "d")</t>
  </si>
  <si>
    <t>ReFlucNoStor_technology_0( "WindOffshore", "%yearToCalc%", "OMVar", "d")</t>
  </si>
  <si>
    <t>ReFlucNoStor_technology_0( "WindOffshore", "%yearToCalc%", "OMFix", "d")</t>
  </si>
  <si>
    <t>ReFlucNoStor_technology_0( "WindOffshore", "%yearToCalc%", "AmorTime", "d")</t>
  </si>
  <si>
    <t>ReFlucNoStor_technology_0( "Photovoltaic", "%yearToCalc%", "OMVar", "d")</t>
  </si>
  <si>
    <t>ReFlucNoStor_technology_0( "Photovoltaic", "%yearToCalc%", "OMFix", "d")</t>
  </si>
  <si>
    <t>ReFlucNoStor_technology_0( "Photovoltaic", "%yearToCalc%", "AmorTime", "d")</t>
  </si>
  <si>
    <t>ReFlucNoStor_technology_0( "HydroRunOfRiver", "%yearToCalc%", "Invest", "d")</t>
  </si>
  <si>
    <t>ReFlucNoStor_technology_0( "HydroRunOfRiver", "%yearToCalc%", "OMVar", "d")</t>
  </si>
  <si>
    <t>ReFlucNoStor_technology_0( "HydroRunOfRiver", "%yearToCalc%", "OMFix", "d")</t>
  </si>
  <si>
    <t>ReFlucNoStor_technology_0( "HydroRunOfRiver", "%yearToCalc%", "AmorTime", "d")</t>
  </si>
  <si>
    <t>sotrDtl_technologyParameter_0( "LiIonBattery", "%yearToCalc%", "InvestStorage", "d")</t>
  </si>
  <si>
    <t>sotrDtl_technologyParameter_0( "LiIonBattery", "%yearToCalc%", "InvestConverter", "d")</t>
  </si>
  <si>
    <t>sotrDtl_technologyParameter_0( "LiIonBattery", "%yearToCalc%", "OMVar", "d")</t>
  </si>
  <si>
    <t>sotrDtl_technologyParameter_0( "LiIonBattery", "%yearToCalc%", "OMFix", "d")</t>
  </si>
  <si>
    <t>sotrDtl_technologyParameter_0( "LiIonBattery", "%yearToCalc%", "LifeTimeStorage", "d")</t>
  </si>
  <si>
    <t>sotrDtl_technologyParameter_0( "LiIonBattery", "%yearToCalc%", "LifeTimeConverter", "d")</t>
  </si>
  <si>
    <t>sotrDtl_technologyParameter_0( "LiIonBattery", "%yearToCalc%", "EtaCharge", "d")</t>
  </si>
  <si>
    <t>sotrDtl_technologyParameter_0( "LiIonBattery", "%yearToCalc%", "EtaDischarge", "d")</t>
  </si>
  <si>
    <t>sotrDtl_technologyParameter_0( "PumpedStorage", "%yearToCalc%", "InvestStorage", "d")</t>
  </si>
  <si>
    <t>sotrDtl_technologyParameter_0( "PumpedStorage", "%yearToCalc%", "InvestConverter", "d")</t>
  </si>
  <si>
    <t>sotrDtl_technologyParameter_0( "PumpedStorage", "%yearToCalc%", "OMVar", "d")</t>
  </si>
  <si>
    <t>sotrDtl_technologyParameter_0( "PumpedStorage", "%yearToCalc%", "OMFix", "d")</t>
  </si>
  <si>
    <t>sotrDtl_technologyParameter_0( "PumpedStorage", "%yearToCalc%", "LifeTimeStorage", "d")</t>
  </si>
  <si>
    <t>sotrDtl_technologyParameter_0( "PumpedStorage", "%yearToCalc%", "LifeTimeConverter", "d")</t>
  </si>
  <si>
    <t>sotrDtl_technologyParameter_0( "PumpedStorage", "%yearToCalc%", "EtaCharge", "d")</t>
  </si>
  <si>
    <t>sotrDtl_technologyParameter_0( "PumpedStorage", "%yearToCalc%", "EtaDischarge", "d")</t>
  </si>
  <si>
    <t>FuelsAACost_fuelCost_0( "allTechCategories", "Medium", "Biomass", "%yearToCalc%", "Cost", "d")</t>
  </si>
  <si>
    <t>FuelsAACost_fuelCost_0( "allTechCategories", "Medium", "Coal", "%yearToCalc%", "Cost", "d")</t>
  </si>
  <si>
    <t>FuelsAACost_fuelCost_0( "allTechCategories", "Medium", "Lignite", "%yearToCalc%", "Cost", "d")</t>
  </si>
  <si>
    <t>FuelsAACost_fuelCost_0( "allTechCategories", "Medium", "Nuclear", "%yearToCalc%", "Cost", "d")</t>
  </si>
  <si>
    <t>tDCAgg_linkTechParams_0( "%yearToCalc%", "CostLine_Land", "d")</t>
  </si>
  <si>
    <t>tDCAgg_linkTechParams_0( "%yearToCalc%", "CostConverter", "d")</t>
  </si>
  <si>
    <t>tDCAgg_linkTechParams_0( "%yearToCalc%", "AmorTime_line", "d")</t>
  </si>
  <si>
    <t>tDCAgg_linkTechParams_0( "%yearToCalc%", "AmorTime_conv", "d")</t>
  </si>
  <si>
    <t>tDCAgg_linkTechParams_0( "%yearToCalc%", "OMFix", "d")</t>
  </si>
  <si>
    <t>tACAgg_linkTechParams_0( "%yearToCalc%", "Invest", "d")</t>
  </si>
  <si>
    <t>tACAgg_linkTechParams_0( "%yearToCalc%", "AmorTime_line", "d")</t>
  </si>
  <si>
    <t>tACAgg_linkTechParams_0( "%yearToCalc%", "OMFix", "d")</t>
  </si>
  <si>
    <t>ConvBase_technology_0("GT_NGas", "%yearToCalc%", "AmorTime", "d")</t>
  </si>
  <si>
    <t>ConvBase_technology_0("GT_NGas", "%yearToCalc%", "OMFix", "d")</t>
  </si>
  <si>
    <t>ConvBase_technology_0("GT_NGas", "%yearToCalc%", "OMVar", "d")</t>
  </si>
  <si>
    <t>ConvBase_technology_0("CCGT", "%yearToCalc%", "InvestmentSpecific", "d")</t>
  </si>
  <si>
    <t>ConvBase_technology_0("CCGT", "%yearToCalc%", "EffNetto", "d")</t>
  </si>
  <si>
    <t>ConvBase_technology_0("CCGT", "%yearToCalc%", "AmorTime", "d")</t>
  </si>
  <si>
    <t>ConvBase_technology_0("CCGT", "%yearToCalc%", "OMFix", "d")</t>
  </si>
  <si>
    <t>ConvBase_technology_0("CCGT", "%yearToCalc%", "OMVar", "d")</t>
  </si>
  <si>
    <t>ConvBase_technology_0("ST_Coal", "%yearToCalc%", "InvestmentSpecific", "d")</t>
  </si>
  <si>
    <t>ConvBase_technology_0("ST_Coal", "%yearToCalc%", "EffNetto", "d")</t>
  </si>
  <si>
    <t>ConvBase_technology_0("ST_Coal", "%yearToCalc%", "AmorTime", "d")</t>
  </si>
  <si>
    <t>ConvBase_technology_0("ST_Coal", "%yearToCalc%", "OMFix", "d")</t>
  </si>
  <si>
    <t>ConvBase_technology_0("ST_Coal", "%yearToCalc%", "OMVar", "d")</t>
  </si>
  <si>
    <t>ConvBase_technology_0("ST_Lignite", "%yearToCalc%", "InvestmentSpecific", "d")</t>
  </si>
  <si>
    <t>ConvBase_technology_0("ST_Lignite", "%yearToCalc%", "EffNetto", "d")</t>
  </si>
  <si>
    <t>ConvBase_technology_0("ST_Lignite", "%yearToCalc%", "AmorTime", "d")</t>
  </si>
  <si>
    <t>ConvBase_technology_0("ST_Lignite", "%yearToCalc%", "OMFix", "d")</t>
  </si>
  <si>
    <t>ConvBase_technology_0("ST_Lignite", "%yearToCalc%", "OMVar", "d")</t>
  </si>
  <si>
    <t>ConvBase_technology_0("ST_Nuclear", "%yearToCalc%", "InvestmentSpecific", "d")</t>
  </si>
  <si>
    <t>ConvBase_technology_0("ST_Nuclear", "%yearToCalc%", "EffNetto", "d")</t>
  </si>
  <si>
    <t>ConvBase_technology_0("ST_Nuclear", "%yearToCalc%", "AmorTime", "d")</t>
  </si>
  <si>
    <t>ConvBase_technology_0("ST_Nuclear", "%yearToCalc%", "OMFix", "d")</t>
  </si>
  <si>
    <t>ConvBase_technology_0("ST_Nuclear", "%yearToCalc%", "OMVar", "d")</t>
  </si>
  <si>
    <t>bio_techParams_0("BioPower", "%yearToCalc%", "Invest")</t>
  </si>
  <si>
    <t>bio_techParams_0("BioPower", "%yearToCalc%", "Efficiency")</t>
  </si>
  <si>
    <t>bio_techParams_0("BioPower", "%yearToCalc%", "AmorTime")</t>
  </si>
  <si>
    <t>bio_techParams_0("BioPower", "%yearToCalc%", "OMFix")</t>
  </si>
  <si>
    <t>bio_techParams_0("BioPower", "%yearToCalc%", "OMVar")</t>
  </si>
  <si>
    <t>pollutantAACost_Cost_0("CO2", "Medium", "%yearToCalc%", "CertificateCost", "d")</t>
  </si>
  <si>
    <t>Electricity</t>
  </si>
  <si>
    <t>Power generation</t>
  </si>
  <si>
    <t>Onshore wind</t>
  </si>
  <si>
    <t>Decentral Technologies</t>
  </si>
  <si>
    <t>Specific Investment Costs</t>
  </si>
  <si>
    <t>Utility PV</t>
  </si>
  <si>
    <t>power demand</t>
  </si>
  <si>
    <t>all</t>
  </si>
  <si>
    <t>all analyzed scenarios</t>
  </si>
  <si>
    <t>Power demand</t>
  </si>
  <si>
    <t>mult  spatial distribution factors</t>
  </si>
  <si>
    <t>powerDemandElDataNodesHighRes_1(nodesDataHighRes, "%yearToCalc%", "demandEl", "d")</t>
  </si>
  <si>
    <t>e-mobility</t>
  </si>
  <si>
    <t>BMWi17-Basis</t>
  </si>
  <si>
    <t>ECarsSmpl_CapacitiesData_1( nodesDataHighRes, "eCarsSmpl", "%yearToCalc%", "AnnualDemand", "d")</t>
  </si>
  <si>
    <t>Open cycle gas turbines</t>
  </si>
  <si>
    <t>Conventional</t>
  </si>
  <si>
    <t>Efficiency</t>
  </si>
  <si>
    <t>div 100</t>
  </si>
  <si>
    <t>Natural gas</t>
  </si>
  <si>
    <t>fuels</t>
  </si>
  <si>
    <t>WEO2014_CP</t>
  </si>
  <si>
    <t>Fuel costs</t>
  </si>
  <si>
    <t>div 3600</t>
  </si>
  <si>
    <t>FuelsAACost_FuelCost_0( "allTechCategories", "Medium", "NGas", "%yearToCalc%", "Cost", "d")</t>
  </si>
  <si>
    <t>power generation</t>
  </si>
  <si>
    <t>solid biomass for power and CHP</t>
  </si>
  <si>
    <t>fuel input</t>
  </si>
  <si>
    <t>Biomass power &amp;CHP</t>
  </si>
  <si>
    <t>Biomass potential</t>
  </si>
  <si>
    <t xml:space="preserve">div 3.6 </t>
  </si>
  <si>
    <t>Operation &amp; Maintenance costs variable</t>
  </si>
  <si>
    <t>Operation &amp; Maintenance costs fixed</t>
  </si>
  <si>
    <t>div Invest</t>
  </si>
  <si>
    <t>Life time</t>
  </si>
  <si>
    <t>Offshore wind</t>
  </si>
  <si>
    <t>Run of River</t>
  </si>
  <si>
    <t>Storage</t>
  </si>
  <si>
    <t>Lithium batteries</t>
  </si>
  <si>
    <t>Converter</t>
  </si>
  <si>
    <t>sqrt, mult 1/100</t>
  </si>
  <si>
    <t>Pumped hydro</t>
  </si>
  <si>
    <t>solid Biomass</t>
  </si>
  <si>
    <t>Hard Coal</t>
  </si>
  <si>
    <t>lignite</t>
  </si>
  <si>
    <t>uranium</t>
  </si>
  <si>
    <t>Grid</t>
  </si>
  <si>
    <t>HVDC underground cables</t>
  </si>
  <si>
    <t>Cable</t>
  </si>
  <si>
    <t>HVDC overhead transmission</t>
  </si>
  <si>
    <t>Converter station</t>
  </si>
  <si>
    <t>mul 1000</t>
  </si>
  <si>
    <t>HVAC overhead transmission</t>
  </si>
  <si>
    <t>Combinded-cycle gas turbines</t>
  </si>
  <si>
    <t>Hard coal power plants</t>
  </si>
  <si>
    <t>Lignite power plants</t>
  </si>
  <si>
    <t>Nuclear power plants</t>
  </si>
  <si>
    <t>Solid Biomass</t>
  </si>
  <si>
    <t>CO2</t>
  </si>
  <si>
    <t>emissions</t>
  </si>
  <si>
    <t>Emissions</t>
  </si>
  <si>
    <t>CO2 costs</t>
  </si>
  <si>
    <t>correlation with total installed capacity</t>
  </si>
  <si>
    <t>Missing parameter</t>
  </si>
  <si>
    <t>inbetween the same factor</t>
  </si>
  <si>
    <t>no information available</t>
  </si>
  <si>
    <t>lifetime and investment cost of the same technology</t>
  </si>
  <si>
    <t>efficiency and investment cost of the same technology</t>
  </si>
  <si>
    <t>O&amp;M and investment cost of DIFFERENT technologies</t>
  </si>
  <si>
    <t>not correlated</t>
  </si>
  <si>
    <t>investment cost wind on- offshore</t>
  </si>
  <si>
    <t xml:space="preserve">O&amp;M and investment cost of the same technology, </t>
  </si>
  <si>
    <t>fixed to other parameter</t>
  </si>
  <si>
    <t>Value</t>
  </si>
  <si>
    <t>Examples</t>
  </si>
  <si>
    <t>e-mobility power demand and investment costs of renewables?</t>
  </si>
  <si>
    <t>total power demand and investment costs of renewables (the more, the cheaper?)</t>
  </si>
  <si>
    <t>biomass potential to other renewables</t>
  </si>
  <si>
    <t>Y</t>
  </si>
  <si>
    <t>Power demand /lifetime of gas, solid biomass turbines?</t>
  </si>
  <si>
    <t>power demand and efficiency/lifetime (except gas, biomass)</t>
  </si>
  <si>
    <t>Investment costs and fixed operation costs</t>
  </si>
  <si>
    <t>Fuel prices</t>
  </si>
  <si>
    <t>CO2 certificate prices</t>
  </si>
  <si>
    <t>Interest rate</t>
  </si>
  <si>
    <t>Annual power demand of additional consumers</t>
  </si>
  <si>
    <t>Annual conventional power demand</t>
  </si>
  <si>
    <t>Electric load time series</t>
  </si>
  <si>
    <t>Heat load time series</t>
  </si>
  <si>
    <t>Load shifting characteristics of additional consumers</t>
  </si>
  <si>
    <t>Usable areas</t>
  </si>
  <si>
    <t>Renewables Share</t>
  </si>
  <si>
    <t>Power transmission: max. installable capacities</t>
  </si>
  <si>
    <t>Power transmission: installed capacities</t>
  </si>
  <si>
    <t>National vs. European supply security (share of nationally generated in nationally used energy)</t>
  </si>
  <si>
    <t>National vs. European supply security (assured capacity)</t>
  </si>
  <si>
    <t>Regions</t>
  </si>
  <si>
    <t>Annual heat demand covered with CHP and heat pumps</t>
  </si>
  <si>
    <t>Variable costs</t>
  </si>
  <si>
    <t>Emission factors</t>
  </si>
  <si>
    <t>Availability</t>
  </si>
  <si>
    <t>Tear and wear costs</t>
  </si>
  <si>
    <t>Biomass imports allowed?</t>
  </si>
  <si>
    <t xml:space="preserve">Annually usable geothermal energy </t>
  </si>
  <si>
    <t>Power generation: installed capacities</t>
  </si>
  <si>
    <t>Power generation: max. installable capacities</t>
  </si>
  <si>
    <t>Energy storage: installed capacities</t>
  </si>
  <si>
    <t>Energy storage: max. installable capacities</t>
  </si>
  <si>
    <t>SUM_row</t>
  </si>
  <si>
    <t>With Rebound</t>
  </si>
  <si>
    <t>SUMrow</t>
  </si>
  <si>
    <t>ID</t>
  </si>
  <si>
    <t>Tags for Interrelation matrix</t>
  </si>
  <si>
    <t>strong positiv relation</t>
  </si>
  <si>
    <t>weak positiv relation</t>
  </si>
  <si>
    <t>weak negative relation</t>
  </si>
  <si>
    <t>strong negative relation</t>
  </si>
  <si>
    <t>relation unclear</t>
  </si>
  <si>
    <t>lifetime, efficiency and investment costs between technologies (except on/offshore and PV)</t>
  </si>
  <si>
    <t>higher power demand leads to higher biomass fuel costs</t>
  </si>
  <si>
    <t>CO2 costs and e-cars power demand</t>
  </si>
  <si>
    <t>Efficiency Charge</t>
  </si>
  <si>
    <t>Efficiency Discharge</t>
  </si>
  <si>
    <t>Source: Integrating socio-economic scenarios into power system modelling:
A methodology introduction and a case study for the energy transition in
Europe, Scholz et al 2021 submitted</t>
  </si>
  <si>
    <t>Efficiency charge</t>
  </si>
  <si>
    <t>Efficiency discharge</t>
  </si>
  <si>
    <t>to be discussed</t>
  </si>
  <si>
    <t>U1</t>
  </si>
  <si>
    <t>U2</t>
  </si>
  <si>
    <t>U3</t>
  </si>
  <si>
    <t>U4</t>
  </si>
  <si>
    <t>U5</t>
  </si>
  <si>
    <t>U6</t>
  </si>
  <si>
    <t>U9</t>
  </si>
  <si>
    <t>U11</t>
  </si>
  <si>
    <t>U12</t>
  </si>
  <si>
    <t>U13</t>
  </si>
  <si>
    <t>U14</t>
  </si>
  <si>
    <t>U15</t>
  </si>
  <si>
    <t>F1.1</t>
  </si>
  <si>
    <t>F1.2</t>
  </si>
  <si>
    <t>F1.3</t>
  </si>
  <si>
    <t>F1.4</t>
  </si>
  <si>
    <t>F1.5</t>
  </si>
  <si>
    <t>F1.6</t>
  </si>
  <si>
    <t>F1.7</t>
  </si>
  <si>
    <t>F1.8</t>
  </si>
  <si>
    <t>F1.9</t>
  </si>
  <si>
    <t>Y3</t>
  </si>
  <si>
    <t>F1.11</t>
  </si>
  <si>
    <t>F1.12</t>
  </si>
  <si>
    <t>F1.13</t>
  </si>
  <si>
    <t>F1.14</t>
  </si>
  <si>
    <t>F1.15</t>
  </si>
  <si>
    <t>F2.1</t>
  </si>
  <si>
    <t>F2.2</t>
  </si>
  <si>
    <t>F2.3</t>
  </si>
  <si>
    <t>F2.4</t>
  </si>
  <si>
    <t>F2.5</t>
  </si>
  <si>
    <t>F2.6</t>
  </si>
  <si>
    <t>F2.7</t>
  </si>
  <si>
    <t>F2.8</t>
  </si>
  <si>
    <t>F2.9</t>
  </si>
  <si>
    <t>F2.10</t>
  </si>
  <si>
    <t>F2.11</t>
  </si>
  <si>
    <t>U8, F1.13</t>
  </si>
  <si>
    <t>F2.14</t>
  </si>
  <si>
    <t>F2.15</t>
  </si>
  <si>
    <t>F1.16</t>
  </si>
  <si>
    <t>F2.16</t>
  </si>
  <si>
    <t>U7 F3.1</t>
  </si>
  <si>
    <t>U10 F3.2</t>
  </si>
  <si>
    <t>F3.4</t>
  </si>
  <si>
    <t>F3.5</t>
  </si>
  <si>
    <t>F3.6</t>
  </si>
  <si>
    <t>F3.7</t>
  </si>
  <si>
    <t>F3.8</t>
  </si>
  <si>
    <t>F3.9</t>
  </si>
  <si>
    <t>F3.10</t>
  </si>
  <si>
    <t>F3.11</t>
  </si>
  <si>
    <t>F3.13</t>
  </si>
  <si>
    <t>F3.14</t>
  </si>
  <si>
    <t>F3.15</t>
  </si>
  <si>
    <t>F3.16</t>
  </si>
  <si>
    <t>Solid Biomass Efficiency to all Power demand</t>
  </si>
  <si>
    <t>e-mobility Power demand to Utility PV Specific Investment Costs</t>
  </si>
  <si>
    <t>Run of River Specific Investment Costs to e-mobility Power demand</t>
  </si>
  <si>
    <t>Lithium batteries Storage Specific Investment Costs to e-mobility Power demand</t>
  </si>
  <si>
    <t>Lithium batteries Storage Life time to all Power demand</t>
  </si>
  <si>
    <t>CO2 emissions allowances to Biomass potential</t>
  </si>
  <si>
    <t>Lithium batteries Storage Specific Investment Costs to Open cycle gas turbines Specific Investment Costs</t>
  </si>
  <si>
    <t>Lithium batteries Converter Life time to all Power demand</t>
  </si>
  <si>
    <t>Pumped hydro Converter Efficiency charge to Pumped hydro Converter Efficiency discharge</t>
  </si>
  <si>
    <t>Combinded-cycle gas turbines Specific Investment Costs to Natural gas fuel costs  </t>
  </si>
  <si>
    <r>
      <t xml:space="preserve">investment cost wind  and PV; </t>
    </r>
    <r>
      <rPr>
        <sz val="11"/>
        <color theme="9" tint="-0.499984740745262"/>
        <rFont val="Calibri"/>
        <family val="2"/>
        <scheme val="minor"/>
      </rPr>
      <t>Combinded-cycle gas turbines to Open cycle gas turbines; lignite to hard coal</t>
    </r>
  </si>
  <si>
    <t>Specific Investment Costs: Lithium batteries to Utility PV; HVDC underground cables to Onshore wind; HVAC overhead transmission  Cable to Onshore wind</t>
  </si>
  <si>
    <t xml:space="preserve">Life time: HVDC underground cables to HVDC overhead transmission     Converter station; Lithium batteries Storage to Lithium batteries Converter </t>
  </si>
  <si>
    <t>Specific Investment Costs: Lithium batteries Storage ; Combinded-cycle gas turbines  to all Power demand</t>
  </si>
  <si>
    <t>U, F3.3</t>
  </si>
  <si>
    <t>storDtl_technologyParameter_0( "LiIonBattery", "%yearToCalc%", "InvestStorage", "d")</t>
  </si>
  <si>
    <t>storDtl_technologyParameter_0( "LiIonBattery", "%yearToCalc%", "InvestConverter", "d")</t>
  </si>
  <si>
    <t>storDtl_technologyParameter_0( "LiIonBattery", "%yearToCalc%", "OMVar", "d")</t>
  </si>
  <si>
    <t>storDtl_technologyParameter_0( "LiIonBattery", "%yearToCalc%", "OMFix", "d")</t>
  </si>
  <si>
    <t>storDtl_technologyParameter_0( "LiIonBattery", "%yearToCalc%", "LifeTimeStorage", "d")</t>
  </si>
  <si>
    <t>storDtl_technologyParameter_0( "LiIonBattery", "%yearToCalc%", "LifeTimeConverter", "d")</t>
  </si>
  <si>
    <t>storDtl_technologyParameter_0( "LiIonBattery", "%yearToCalc%", "EtaCharge", "d")</t>
  </si>
  <si>
    <t>storDtl_technologyParameter_0( "LiIonBattery", "%yearToCalc%", "EtaDischarge", "d")</t>
  </si>
  <si>
    <t>storDtl_technologyParameter_0( "PumpedStorage", "%yearToCalc%", "InvestStorage", "d")</t>
  </si>
  <si>
    <t>storDtl_technologyParameter_0( "PumpedStorage", "%yearToCalc%", "InvestConverter", "d")</t>
  </si>
  <si>
    <t>storDtl_technologyParameter_0( "PumpedStorage", "%yearToCalc%", "OMVar", "d")</t>
  </si>
  <si>
    <t>storDtl_technologyParameter_0( "PumpedStorage", "%yearToCalc%", "OMFix", "d")</t>
  </si>
  <si>
    <t>storDtl_technologyParameter_0( "PumpedStorage", "%yearToCalc%", "LifeTimeStorage", "d")</t>
  </si>
  <si>
    <t>storDtl_technologyParameter_0( "PumpedStorage", "%yearToCalc%", "LifeTimeConverter", "d")</t>
  </si>
  <si>
    <t>storDtl_technologyParameter_0( "PumpedStorage", "%yearToCalc%", "EtaCharge", "d")</t>
  </si>
  <si>
    <t>storDtl_technologyParameter_0( "PumpedStorage", "%yearToCalc%", "EtaDischarge", "d")</t>
  </si>
  <si>
    <t>Typical REMix-MISO parameter</t>
  </si>
  <si>
    <t>accounting_converterUnits('Invest','WindOnshore',vintage,'perUnitBuild')</t>
  </si>
  <si>
    <t>accounting_indicatorBoundsIn(nodesData,years,'AnnualDemand','fixedValue')</t>
  </si>
  <si>
    <t>converter_coefficient('GT_NGas',vintage,'Powergen','NGas','coefficient')</t>
  </si>
  <si>
    <t>accounting_sourcesinkFlow('FuelCost',years,'FuelImport','NGas','perFlow')</t>
  </si>
  <si>
    <t>accounting_converterActivity('OMVar','WindOnshore',vintage,'Powergen','perActivity')</t>
  </si>
  <si>
    <t>accounting_converterUnits('OMFix','WindOnshore',vintage,'perUnitTotal')</t>
  </si>
  <si>
    <t>accounting_converterUnits('Invest','WindOnshore',vintage,'amorTime')</t>
  </si>
  <si>
    <t>accounting_converterUnits('Invest','WindOffshore',vintage,'perUnitBuild')</t>
  </si>
  <si>
    <t>accounting_converterActivity('OMVar','WindOffshore',vintage,'Powergen','perActivity')</t>
  </si>
  <si>
    <t>accounting_converterUnits('OMFix','WindOffshore',vintage,'perUnitTotal')</t>
  </si>
  <si>
    <t>accounting_converterUnits('Invest','WindOffshore',vintage,'amorTime')</t>
  </si>
  <si>
    <t>accounting_converterActivity('OMVar','Photovoltaic',vintage,'Powergen','perActivity')</t>
  </si>
  <si>
    <t>accounting_converterUnits('OMFix','Photovoltaic',vintage,'perUnitTotal')</t>
  </si>
  <si>
    <t>accounting_converterUnits('Invest','Photovoltaic',vintage,'amorTime')</t>
  </si>
  <si>
    <t>accounting_converterUnits('Invest','HydroRunOfRiver',vintage,'perUnitBuild')</t>
  </si>
  <si>
    <t>accounting_converterActivity('OMVar','HydroRunOfRiver',vintage,'Powergen','perActivity')</t>
  </si>
  <si>
    <t>accounting_converterUnits('OMFix','HydroRunOfRiver',vintage,'perUnitTotal')</t>
  </si>
  <si>
    <t>accounting_converterUnits('Invest','HydroRunOfRiver',vintage,'amorTime')</t>
  </si>
  <si>
    <t>accounting_storageUnits('Invest','LiIonBattery',vintage,'perUnitBuild')</t>
  </si>
  <si>
    <t>accounting_converterUnits('Invest','LiIonBattery',vintage,'perUnitBuild')</t>
  </si>
  <si>
    <t>accounting_converterActivity('OMVar','LiIonBattery',vintage,'Charge','perActivity')</t>
  </si>
  <si>
    <t>accounting_storageUnits('OMFix','LiIonBattery',vintage,'perUnitTotal')</t>
  </si>
  <si>
    <t>accounting_storageUnits('Invest','LiIonBattery',vintage,'amorTime')</t>
  </si>
  <si>
    <t>accounting_converterUnits('Invest','LiIonBattery',vintage,'amorTime')</t>
  </si>
  <si>
    <t>converter_coefficient('LiIonBattery',vintage,'Charge','Stored_LiIon','coefficient')</t>
  </si>
  <si>
    <t>converter_coefficient('LiIonBattery',vintage,'Discharge','Elec','coefficient')</t>
  </si>
  <si>
    <t>accounting_storageUnits('Invest','PumpedStorage',vintage,'perUnitBuild')</t>
  </si>
  <si>
    <t>accounting_converterUnits('Invest','PumpedStorage',vintage,'perUnitBuild')</t>
  </si>
  <si>
    <t>accounting_converterActivity('OMVar','PumpedStorage',vintage,'Charge','perActivity')</t>
  </si>
  <si>
    <t>accounting_storageUnits('OMFix','PumpedStorage',vintage,'perUnitTotal')</t>
  </si>
  <si>
    <t>accounting_storageUnits('Invest','PumpedStorage',vintage,'amorTime')</t>
  </si>
  <si>
    <t>accounting_converterUnits('Invest','PumpedStorage',vintage,'amorTime')</t>
  </si>
  <si>
    <t>converter_coefficient('PumpedStorage',vintage,'Charge','Stored_Hydro','coefficient')</t>
  </si>
  <si>
    <t>converter_coefficient('PumpedStorage',vintage,'Discharge','Elec','coefficient')</t>
  </si>
  <si>
    <t>accounting_sourcesinkFlow('FuelCost',years,'FuelImport','Biomass','perFlow')</t>
  </si>
  <si>
    <t>accounting_sourcesinkFlow('FuelCost',years,'FuelImport','Coal','perFlow')</t>
  </si>
  <si>
    <t>accounting_sourcesinkFlow('FuelCost',years,'FuelImport','Lignite','perFlow')</t>
  </si>
  <si>
    <t>accounting_sourcesinkFlow('FuelCost',years,'FuelImport','Nuclear','perFlow')</t>
  </si>
  <si>
    <t>accounting_transportDistance('Invest','HVDC_1000',vintage,'land','perDistanceBuild')</t>
  </si>
  <si>
    <t>accounting_transportLines('Invest','HVDC_1000',vintage,'perLineBuild')</t>
  </si>
  <si>
    <t>accounting_transportDistance('Invest','HVDC_1000',vintage,'land','amorTime')</t>
  </si>
  <si>
    <t>accounting_transportLines('Invest','HVDC_1000',vintage,'amorTime')</t>
  </si>
  <si>
    <t>accounting_transportDistance('OMFix','HVDC_1000',vintage,'land','perDistanceTotal')</t>
  </si>
  <si>
    <t>accounting_transportDistance('Invest','HVAC_1000',vintage,'land','perDistanceBuild')</t>
  </si>
  <si>
    <t>accounting_transportDistance('Invest','HVAC_1000',vintage,'land','amorTime')</t>
  </si>
  <si>
    <t>accounting_transportDistance('OMFix','HVAC_1000',vintage,'land','perDistanceTotal')</t>
  </si>
  <si>
    <t>accounting_converterUnits('Invest','GT_NGas',vintage,'amorTime')</t>
  </si>
  <si>
    <t>accounting_converterUnits('OMFix','GT_NGas',vintage,'perUnitTotal')</t>
  </si>
  <si>
    <t>accounting_converterActivity('OMVar','GT_NGas',vintage,'Powergen','perActivity')</t>
  </si>
  <si>
    <t>accounting_converterUnits('Invest','CCGT',vintage,'perUnitBuild')</t>
  </si>
  <si>
    <t>converter_coefficient('CCGT',vintage,'Powergen','NGas','coefficient')</t>
  </si>
  <si>
    <t>accounting_converterUnits('Invest','CCGT',vintage,'amorTime')</t>
  </si>
  <si>
    <t>accounting_converterUnits('OMFix','CCGT',vintage,'perUnitTotal')</t>
  </si>
  <si>
    <t>accounting_converterActivity('OMVar','CCGT',vintage,'Powergen','perActivity')</t>
  </si>
  <si>
    <t>accounting_converterUnits('Invest','ST_Coal',vintage,'perUnitBuild')</t>
  </si>
  <si>
    <t>converter_coefficient('ST_Coal',vintage,'Powergen','Coal','coefficient')</t>
  </si>
  <si>
    <t>accounting_converterUnits('Invest','ST_Coal',vintage,'amorTime')</t>
  </si>
  <si>
    <t>accounting_converterUnits('OMFix','ST_Coal',vintage,'perUnitTotal')</t>
  </si>
  <si>
    <t>accounting_converterActivity('OMVar','ST_Coal',vintage,'Powergen','perActivity')</t>
  </si>
  <si>
    <t>accounting_converterUnits('Invest','ST_Lignite',vintage,'perUnitBuild')</t>
  </si>
  <si>
    <t>converter_coefficient('ST_Lignite',vintage,'Powergen','Lignite','coefficient')</t>
  </si>
  <si>
    <t>accounting_converterUnits('Invest','ST_Lignite',vintage,'amorTime')</t>
  </si>
  <si>
    <t>accounting_converterUnits('OMFix','ST_Lignite',vintage,'perUnitTotal')</t>
  </si>
  <si>
    <t>accounting_converterActivity('OMVar','ST_Lignite',vintage,'Powergen','perActivity')</t>
  </si>
  <si>
    <t>accounting_converterUnits('Invest','ST_Nuclear',vintage,'perUnitBuild')</t>
  </si>
  <si>
    <t>converter_coefficient('ST_Nuclear',vintage,'Powergen','Nuclear','coefficient')</t>
  </si>
  <si>
    <t>accounting_converterUnits('Invest','ST_Nuclear',vintage,'amorTime')</t>
  </si>
  <si>
    <t>accounting_converterUnits('OMFix','ST_Nuclear',vintage,'perUnitTotal')</t>
  </si>
  <si>
    <t>accounting_converterActivity('OMVar','ST_Nuclear',vintage,'Powergen','perActivity')</t>
  </si>
  <si>
    <t>accounting_converterUnits('Invest','BioPower',vintage,'perUnitBuild')</t>
  </si>
  <si>
    <t>converter_coefficient('BioPower',vintage,'Powergen','Biomass','coefficient')</t>
  </si>
  <si>
    <t>accounting_converterUnits('Invest','BioPower',vintage,'amorTime')</t>
  </si>
  <si>
    <t>accounting_converterUnits('OMFix','BioPower',vintage,'perUnitTotal')</t>
  </si>
  <si>
    <t>accounting_converterActivity('OMVar','BioPower',vintage,'Powergen','perActivity')</t>
  </si>
  <si>
    <t>accounting_perIndicator('CarbonCost','CO2',accYears,'perIndicator')</t>
  </si>
  <si>
    <t>accounting_converterUnits('Invest','Photovoltaic',vintage,'perUnitBuild')</t>
  </si>
  <si>
    <t>alle Tags</t>
  </si>
  <si>
    <t>Rest (Fragen)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</si>
</sst>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theme="9" tint="-0.499984740745262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/>
    <xf numFmtId="0" fontId="0" fillId="0" borderId="0" xfId="0" applyAlignment="1">
      <alignment wrapText="1"/>
    </xf>
    <xf numFmtId="0" fontId="19" fillId="0" borderId="0" xfId="0" applyFont="1" applyBorder="1" applyAlignment="1">
      <alignment textRotation="90"/>
    </xf>
    <xf numFmtId="0" fontId="19" fillId="0" borderId="10" xfId="0" applyFont="1" applyBorder="1" applyAlignment="1">
      <alignment textRotation="90"/>
    </xf>
    <xf numFmtId="0" fontId="19" fillId="0" borderId="0" xfId="0" applyFont="1" applyFill="1" applyBorder="1" applyAlignment="1">
      <alignment textRotation="90"/>
    </xf>
    <xf numFmtId="0" fontId="19" fillId="34" borderId="0" xfId="0" applyFont="1" applyFill="1" applyBorder="1" applyAlignment="1">
      <alignment textRotation="90"/>
    </xf>
    <xf numFmtId="0" fontId="20" fillId="0" borderId="10" xfId="0" applyFont="1" applyBorder="1" applyAlignment="1">
      <alignment textRotation="90"/>
    </xf>
    <xf numFmtId="0" fontId="19" fillId="34" borderId="0" xfId="0" applyFont="1" applyFill="1" applyAlignment="1">
      <alignment textRotation="90"/>
    </xf>
    <xf numFmtId="0" fontId="19" fillId="35" borderId="0" xfId="0" applyFont="1" applyFill="1" applyBorder="1" applyAlignment="1">
      <alignment textRotation="90"/>
    </xf>
    <xf numFmtId="0" fontId="19" fillId="0" borderId="0" xfId="0" applyFont="1" applyBorder="1" applyAlignment="1"/>
    <xf numFmtId="0" fontId="19" fillId="34" borderId="10" xfId="0" applyFont="1" applyFill="1" applyBorder="1" applyAlignment="1"/>
    <xf numFmtId="0" fontId="20" fillId="0" borderId="0" xfId="0" applyFont="1" applyBorder="1" applyAlignment="1"/>
    <xf numFmtId="0" fontId="19" fillId="0" borderId="0" xfId="0" applyFont="1" applyFill="1" applyBorder="1" applyAlignment="1"/>
    <xf numFmtId="0" fontId="19" fillId="34" borderId="0" xfId="0" applyFont="1" applyFill="1" applyAlignment="1"/>
    <xf numFmtId="0" fontId="19" fillId="34" borderId="0" xfId="0" applyFont="1" applyFill="1" applyBorder="1" applyAlignment="1"/>
    <xf numFmtId="0" fontId="19" fillId="35" borderId="0" xfId="0" applyFont="1" applyFill="1" applyBorder="1" applyAlignment="1"/>
    <xf numFmtId="0" fontId="19" fillId="0" borderId="10" xfId="0" applyFont="1" applyBorder="1" applyAlignment="1"/>
    <xf numFmtId="0" fontId="18" fillId="36" borderId="0" xfId="0" applyFont="1" applyFill="1"/>
    <xf numFmtId="0" fontId="20" fillId="0" borderId="10" xfId="0" applyFont="1" applyBorder="1" applyAlignment="1"/>
    <xf numFmtId="0" fontId="19" fillId="37" borderId="0" xfId="0" applyFont="1" applyFill="1" applyBorder="1" applyAlignment="1"/>
    <xf numFmtId="0" fontId="19" fillId="37" borderId="10" xfId="0" applyFont="1" applyFill="1" applyBorder="1" applyAlignment="1"/>
    <xf numFmtId="0" fontId="19" fillId="37" borderId="0" xfId="0" applyFont="1" applyFill="1" applyBorder="1" applyAlignment="1">
      <alignment textRotation="90"/>
    </xf>
    <xf numFmtId="0" fontId="19" fillId="37" borderId="10" xfId="0" applyFont="1" applyFill="1" applyBorder="1" applyAlignment="1">
      <alignment textRotation="90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quotePrefix="1"/>
    <xf numFmtId="0" fontId="0" fillId="39" borderId="0" xfId="0" applyFill="1"/>
    <xf numFmtId="0" fontId="0" fillId="0" borderId="0" xfId="0" applyFill="1"/>
    <xf numFmtId="0" fontId="0" fillId="0" borderId="0" xfId="0" quotePrefix="1" applyFill="1"/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8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8" borderId="0" xfId="0" applyFill="1" applyAlignment="1">
      <alignment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51">
    <dxf>
      <font>
        <color auto="1"/>
      </font>
      <fill>
        <patternFill>
          <bgColor theme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576B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576B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576B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576B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576B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576B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strike val="0"/>
        <color theme="0" tint="-0.2499465926084170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419100</xdr:colOff>
      <xdr:row>1</xdr:row>
      <xdr:rowOff>228600</xdr:rowOff>
    </xdr:from>
    <xdr:to>
      <xdr:col>41</xdr:col>
      <xdr:colOff>104774</xdr:colOff>
      <xdr:row>36</xdr:row>
      <xdr:rowOff>38100</xdr:rowOff>
    </xdr:to>
    <xdr:pic>
      <xdr:nvPicPr>
        <xdr:cNvPr id="2" name="Grafik 1" descr="image001">
          <a:extLst>
            <a:ext uri="{FF2B5EF4-FFF2-40B4-BE49-F238E27FC236}">
              <a16:creationId xmlns:a16="http://schemas.microsoft.com/office/drawing/2014/main" id="{7ED5E457-EB7B-409F-83D0-B9983A7A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1181100"/>
          <a:ext cx="7181849" cy="460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Anna\Downloads\Matrices_Final_Version_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Mix_Param"/>
      <sheetName val="ZIRIUS_Descriptors"/>
      <sheetName val="Mapping_Anna"/>
      <sheetName val="Mapping_Yvonne"/>
      <sheetName val="Mapping_Final"/>
      <sheetName val="Excel2LaTeX"/>
      <sheetName val="Descriptors_DSM"/>
      <sheetName val="REMix_DSM"/>
      <sheetName val="REMix_DSM (2)"/>
    </sheetNames>
    <sheetDataSet>
      <sheetData sheetId="0">
        <row r="38">
          <cell r="B38" t="str">
            <v>Usable areas</v>
          </cell>
          <cell r="C38">
            <v>1</v>
          </cell>
        </row>
        <row r="39">
          <cell r="B39" t="str">
            <v>Biomass imports allowed?</v>
          </cell>
          <cell r="C39">
            <v>2</v>
          </cell>
        </row>
        <row r="40">
          <cell r="B40" t="str">
            <v xml:space="preserve">Annually usable geothermal energy </v>
          </cell>
          <cell r="C40">
            <v>3</v>
          </cell>
        </row>
        <row r="41">
          <cell r="B41" t="str">
            <v>National vs. European supply security (assured capacity)</v>
          </cell>
          <cell r="C41">
            <v>4</v>
          </cell>
        </row>
        <row r="42">
          <cell r="B42" t="str">
            <v>National vs. European supply security (share of nationally generated in nationally used energy)</v>
          </cell>
          <cell r="C42">
            <v>5</v>
          </cell>
        </row>
        <row r="43">
          <cell r="B43" t="str">
            <v>Renewables Share</v>
          </cell>
          <cell r="C43">
            <v>6</v>
          </cell>
        </row>
        <row r="44">
          <cell r="B44" t="str">
            <v>Efficiency</v>
          </cell>
          <cell r="C44">
            <v>7</v>
          </cell>
        </row>
        <row r="45">
          <cell r="B45" t="str">
            <v>Life time</v>
          </cell>
          <cell r="C45">
            <v>8</v>
          </cell>
        </row>
        <row r="46">
          <cell r="B46" t="str">
            <v>Availability</v>
          </cell>
          <cell r="C46">
            <v>9</v>
          </cell>
        </row>
        <row r="47">
          <cell r="B47" t="str">
            <v>Emission factors</v>
          </cell>
          <cell r="C47">
            <v>10</v>
          </cell>
        </row>
        <row r="48">
          <cell r="B48" t="str">
            <v>Investment costs and fixed operation costs</v>
          </cell>
          <cell r="C48">
            <v>11</v>
          </cell>
        </row>
        <row r="49">
          <cell r="B49" t="str">
            <v>Variable costs</v>
          </cell>
          <cell r="C49">
            <v>12</v>
          </cell>
        </row>
        <row r="50">
          <cell r="B50" t="str">
            <v>Fuel prices</v>
          </cell>
          <cell r="C50">
            <v>13</v>
          </cell>
        </row>
        <row r="51">
          <cell r="B51" t="str">
            <v>CO2 certificate prices</v>
          </cell>
          <cell r="C51">
            <v>14</v>
          </cell>
        </row>
        <row r="52">
          <cell r="B52" t="str">
            <v>Interest rate</v>
          </cell>
          <cell r="C52">
            <v>15</v>
          </cell>
        </row>
        <row r="53">
          <cell r="B53" t="str">
            <v>Tear and wear costs</v>
          </cell>
          <cell r="C53">
            <v>16</v>
          </cell>
        </row>
        <row r="54">
          <cell r="B54" t="str">
            <v>Annual conventional power demand</v>
          </cell>
          <cell r="C54">
            <v>17</v>
          </cell>
        </row>
        <row r="55">
          <cell r="B55" t="str">
            <v>Annual power demand of additional consumers</v>
          </cell>
          <cell r="C55">
            <v>18</v>
          </cell>
        </row>
        <row r="56">
          <cell r="B56" t="str">
            <v>Power generation: installed capacities</v>
          </cell>
          <cell r="C56">
            <v>19</v>
          </cell>
        </row>
        <row r="57">
          <cell r="B57" t="str">
            <v>Power generation: max. installable capacities</v>
          </cell>
          <cell r="C57">
            <v>20</v>
          </cell>
        </row>
        <row r="58">
          <cell r="B58" t="str">
            <v>Energy storage: installed capacities</v>
          </cell>
          <cell r="C58">
            <v>21</v>
          </cell>
        </row>
        <row r="59">
          <cell r="B59" t="str">
            <v>Energy storage: max. installable capacities</v>
          </cell>
          <cell r="C59">
            <v>22</v>
          </cell>
        </row>
        <row r="60">
          <cell r="B60" t="str">
            <v>Power transmission: installed capacities</v>
          </cell>
          <cell r="C60">
            <v>23</v>
          </cell>
        </row>
        <row r="61">
          <cell r="B61" t="str">
            <v>Power transmission: max. installable capacities</v>
          </cell>
          <cell r="C61">
            <v>24</v>
          </cell>
        </row>
        <row r="62">
          <cell r="B62" t="str">
            <v>Annual heat demand covered with CHP and heat pumps</v>
          </cell>
          <cell r="C62">
            <v>25</v>
          </cell>
        </row>
        <row r="63">
          <cell r="B63" t="str">
            <v>Regions</v>
          </cell>
          <cell r="C63">
            <v>26</v>
          </cell>
        </row>
        <row r="64">
          <cell r="B64" t="str">
            <v>Electric load time series</v>
          </cell>
          <cell r="C64">
            <v>27</v>
          </cell>
        </row>
        <row r="65">
          <cell r="B65" t="str">
            <v>Heat load time series</v>
          </cell>
          <cell r="C65">
            <v>28</v>
          </cell>
        </row>
        <row r="66">
          <cell r="B66" t="str">
            <v>Load shifting characteristics of additional consumers</v>
          </cell>
          <cell r="C66">
            <v>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7234-18CF-4A29-8D6B-ADEF394902A2}">
  <dimension ref="A1:O12"/>
  <sheetViews>
    <sheetView zoomScale="70" zoomScaleNormal="70" workbookViewId="0">
      <selection activeCell="B3" sqref="B3"/>
    </sheetView>
  </sheetViews>
  <sheetFormatPr baseColWidth="10" defaultRowHeight="15" x14ac:dyDescent="0.25"/>
  <cols>
    <col min="1" max="1" width="22.7109375" style="34" customWidth="1"/>
    <col min="2" max="2" width="5.7109375" style="34" customWidth="1"/>
    <col min="3" max="11" width="30.7109375" style="34" customWidth="1"/>
    <col min="12" max="12" width="15.7109375" style="34" customWidth="1"/>
    <col min="13" max="15" width="15.7109375" customWidth="1"/>
    <col min="16" max="19" width="10.7109375" customWidth="1"/>
  </cols>
  <sheetData>
    <row r="1" spans="1:15" ht="30" x14ac:dyDescent="0.25">
      <c r="A1" s="31" t="s">
        <v>199</v>
      </c>
      <c r="B1" s="31" t="s">
        <v>160</v>
      </c>
      <c r="C1" s="31" t="s">
        <v>161</v>
      </c>
      <c r="D1" s="32"/>
      <c r="E1" s="32"/>
      <c r="F1" s="32"/>
      <c r="G1" s="32"/>
      <c r="H1" s="32"/>
      <c r="I1" s="32"/>
      <c r="J1" s="32"/>
      <c r="K1" s="32"/>
      <c r="L1" s="32"/>
      <c r="M1" s="2"/>
      <c r="N1" s="2"/>
      <c r="O1" s="2"/>
    </row>
    <row r="2" spans="1:15" ht="30" x14ac:dyDescent="0.25">
      <c r="A2" s="32" t="s">
        <v>159</v>
      </c>
      <c r="B2" s="32">
        <v>3</v>
      </c>
      <c r="C2" s="32" t="s">
        <v>158</v>
      </c>
      <c r="D2" s="32" t="s">
        <v>157</v>
      </c>
      <c r="E2" s="32"/>
      <c r="F2" s="32"/>
      <c r="G2" s="32"/>
      <c r="H2" s="32"/>
      <c r="I2" s="32"/>
      <c r="J2" s="32"/>
      <c r="K2" s="32"/>
      <c r="L2" s="32"/>
      <c r="M2" s="2"/>
      <c r="N2" s="2"/>
      <c r="O2" s="2"/>
    </row>
    <row r="3" spans="1:15" s="2" customFormat="1" ht="60" x14ac:dyDescent="0.25">
      <c r="A3" s="32" t="s">
        <v>156</v>
      </c>
      <c r="B3" s="32">
        <v>0</v>
      </c>
      <c r="C3" s="32" t="s">
        <v>155</v>
      </c>
      <c r="D3" s="32" t="s">
        <v>164</v>
      </c>
      <c r="E3" s="32" t="s">
        <v>205</v>
      </c>
      <c r="F3" s="32" t="s">
        <v>167</v>
      </c>
      <c r="G3" s="36"/>
      <c r="H3" s="32"/>
      <c r="I3" s="32"/>
      <c r="J3" s="32"/>
      <c r="K3" s="32"/>
      <c r="L3" s="32"/>
    </row>
    <row r="4" spans="1:15" ht="75" x14ac:dyDescent="0.25">
      <c r="A4" s="32" t="s">
        <v>200</v>
      </c>
      <c r="B4" s="32">
        <v>2</v>
      </c>
      <c r="C4" s="32" t="s">
        <v>153</v>
      </c>
      <c r="D4" s="32" t="s">
        <v>281</v>
      </c>
      <c r="E4" s="32" t="s">
        <v>207</v>
      </c>
      <c r="F4" s="33" t="s">
        <v>279</v>
      </c>
      <c r="G4" s="35"/>
      <c r="H4" s="32"/>
      <c r="I4" s="32"/>
      <c r="J4" s="32"/>
      <c r="K4" s="2"/>
      <c r="L4" s="2"/>
      <c r="M4" s="2"/>
    </row>
    <row r="5" spans="1:15" ht="90" x14ac:dyDescent="0.25">
      <c r="A5" s="32" t="s">
        <v>201</v>
      </c>
      <c r="B5" s="32">
        <v>1</v>
      </c>
      <c r="C5" s="32" t="s">
        <v>154</v>
      </c>
      <c r="D5" s="32" t="s">
        <v>206</v>
      </c>
      <c r="E5" s="33" t="s">
        <v>282</v>
      </c>
      <c r="F5" s="33" t="s">
        <v>283</v>
      </c>
      <c r="G5" s="33" t="s">
        <v>271</v>
      </c>
      <c r="H5" s="32"/>
      <c r="I5" s="32"/>
      <c r="J5" s="36"/>
      <c r="K5" s="2"/>
      <c r="L5" s="2"/>
    </row>
    <row r="6" spans="1:15" ht="45" x14ac:dyDescent="0.25">
      <c r="A6" s="32" t="s">
        <v>202</v>
      </c>
      <c r="B6" s="32">
        <v>-1</v>
      </c>
      <c r="C6" s="32" t="s">
        <v>163</v>
      </c>
      <c r="D6" s="32" t="s">
        <v>162</v>
      </c>
      <c r="E6" s="32" t="s">
        <v>166</v>
      </c>
      <c r="F6" s="33" t="s">
        <v>272</v>
      </c>
      <c r="G6" s="33" t="s">
        <v>274</v>
      </c>
      <c r="H6" s="32"/>
      <c r="I6" s="32"/>
      <c r="J6" s="32"/>
      <c r="K6" s="32"/>
      <c r="L6" s="32"/>
      <c r="M6" s="2"/>
      <c r="N6" s="2"/>
      <c r="O6" s="2"/>
    </row>
    <row r="7" spans="1:15" x14ac:dyDescent="0.25">
      <c r="A7" s="32" t="s">
        <v>203</v>
      </c>
      <c r="B7" s="32">
        <v>-2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2"/>
      <c r="N7" s="2"/>
      <c r="O7" s="2"/>
    </row>
    <row r="8" spans="1:15" ht="75" x14ac:dyDescent="0.25">
      <c r="A8" s="32" t="s">
        <v>204</v>
      </c>
      <c r="B8" s="32">
        <v>0</v>
      </c>
      <c r="C8" s="33" t="s">
        <v>272</v>
      </c>
      <c r="D8" s="33" t="s">
        <v>273</v>
      </c>
      <c r="E8" s="33" t="s">
        <v>284</v>
      </c>
      <c r="F8" s="33" t="s">
        <v>275</v>
      </c>
      <c r="G8" s="33" t="s">
        <v>276</v>
      </c>
      <c r="H8" s="33" t="s">
        <v>277</v>
      </c>
      <c r="I8" s="37" t="s">
        <v>278</v>
      </c>
      <c r="J8" s="37" t="s">
        <v>280</v>
      </c>
      <c r="K8"/>
      <c r="L8"/>
    </row>
    <row r="9" spans="1:15" ht="30" x14ac:dyDescent="0.25">
      <c r="A9" s="32" t="s">
        <v>152</v>
      </c>
      <c r="B9" s="32">
        <v>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2"/>
      <c r="N9" s="2"/>
      <c r="O9" s="2"/>
    </row>
    <row r="10" spans="1:15" ht="30" x14ac:dyDescent="0.25">
      <c r="A10" s="32" t="s">
        <v>151</v>
      </c>
      <c r="B10" s="32">
        <v>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"/>
      <c r="N10" s="2"/>
      <c r="O10" s="2"/>
    </row>
    <row r="11" spans="1:15" x14ac:dyDescent="0.25">
      <c r="A11" s="32" t="s">
        <v>213</v>
      </c>
      <c r="B11" s="32" t="s">
        <v>165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"/>
      <c r="N11" s="2"/>
      <c r="O11" s="2"/>
    </row>
    <row r="12" spans="1:15" x14ac:dyDescent="0.25">
      <c r="A12" s="34" t="s">
        <v>150</v>
      </c>
      <c r="B12" s="34" t="s">
        <v>149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"/>
      <c r="N12" s="2"/>
      <c r="O12" s="2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80F8-186C-4A8D-BA50-B76D77E48878}">
  <dimension ref="A1:BL116"/>
  <sheetViews>
    <sheetView workbookViewId="0">
      <selection activeCell="AL1" sqref="AL1"/>
    </sheetView>
  </sheetViews>
  <sheetFormatPr baseColWidth="10" defaultColWidth="9.140625" defaultRowHeight="15" x14ac:dyDescent="0.25"/>
  <cols>
    <col min="1" max="1" width="43.85546875" customWidth="1"/>
    <col min="2" max="2" width="9.5703125" customWidth="1"/>
    <col min="3" max="7" width="7.7109375" customWidth="1"/>
    <col min="8" max="8" width="7.7109375" hidden="1" customWidth="1"/>
    <col min="9" max="10" width="7.7109375" customWidth="1"/>
    <col min="11" max="21" width="7.7109375" hidden="1" customWidth="1"/>
    <col min="22" max="22" width="7.7109375" customWidth="1"/>
    <col min="23" max="31" width="7.7109375" hidden="1" customWidth="1"/>
    <col min="32" max="32" width="7.7109375" customWidth="1"/>
    <col min="38" max="38" width="57.5703125" customWidth="1"/>
  </cols>
  <sheetData>
    <row r="1" spans="1:38" ht="75" x14ac:dyDescent="0.25">
      <c r="AL1" s="2" t="s">
        <v>210</v>
      </c>
    </row>
    <row r="2" spans="1:38" ht="175.5" customHeight="1" x14ac:dyDescent="0.25">
      <c r="C2" s="22" t="s">
        <v>104</v>
      </c>
      <c r="D2" s="22" t="s">
        <v>121</v>
      </c>
      <c r="E2" s="23" t="s">
        <v>168</v>
      </c>
      <c r="F2" s="22" t="s">
        <v>169</v>
      </c>
      <c r="G2" s="22" t="s">
        <v>170</v>
      </c>
      <c r="H2" s="3" t="s">
        <v>171</v>
      </c>
      <c r="I2" s="22" t="s">
        <v>172</v>
      </c>
      <c r="J2" s="23" t="s">
        <v>173</v>
      </c>
      <c r="K2" s="6" t="s">
        <v>174</v>
      </c>
      <c r="L2" s="6" t="s">
        <v>175</v>
      </c>
      <c r="M2" s="6" t="s">
        <v>176</v>
      </c>
      <c r="N2" s="7" t="s">
        <v>177</v>
      </c>
      <c r="O2" s="6" t="s">
        <v>178</v>
      </c>
      <c r="P2" s="3" t="s">
        <v>179</v>
      </c>
      <c r="Q2" s="3" t="s">
        <v>180</v>
      </c>
      <c r="R2" s="8" t="s">
        <v>181</v>
      </c>
      <c r="S2" s="8" t="s">
        <v>182</v>
      </c>
      <c r="T2" s="3" t="s">
        <v>183</v>
      </c>
      <c r="U2" s="9" t="s">
        <v>184</v>
      </c>
      <c r="V2" s="22" t="s">
        <v>185</v>
      </c>
      <c r="W2" s="4" t="s">
        <v>186</v>
      </c>
      <c r="X2" s="5" t="s">
        <v>187</v>
      </c>
      <c r="Y2" s="5" t="s">
        <v>188</v>
      </c>
      <c r="Z2" s="5" t="s">
        <v>189</v>
      </c>
      <c r="AA2" s="3" t="s">
        <v>190</v>
      </c>
      <c r="AB2" s="3" t="s">
        <v>191</v>
      </c>
      <c r="AC2" s="3" t="s">
        <v>192</v>
      </c>
      <c r="AD2" s="3" t="s">
        <v>193</v>
      </c>
      <c r="AE2" s="5" t="s">
        <v>194</v>
      </c>
    </row>
    <row r="3" spans="1:38" ht="15.75" x14ac:dyDescent="0.25">
      <c r="B3" t="s">
        <v>198</v>
      </c>
      <c r="C3" s="10">
        <f>VLOOKUP(C2,[1]REMix_Param!$B$38:$C$66,2,FALSE)</f>
        <v>7</v>
      </c>
      <c r="D3" s="10">
        <f>VLOOKUP(D2,[1]REMix_Param!$B$38:$C$66,2,FALSE)</f>
        <v>8</v>
      </c>
      <c r="E3" s="10">
        <f>VLOOKUP(E2,[1]REMix_Param!$B$38:$C$66,2,FALSE)</f>
        <v>11</v>
      </c>
      <c r="F3" s="10">
        <f>VLOOKUP(F2,[1]REMix_Param!$B$38:$C$66,2,FALSE)</f>
        <v>13</v>
      </c>
      <c r="G3" s="10">
        <f>VLOOKUP(G2,[1]REMix_Param!$B$38:$C$66,2,FALSE)</f>
        <v>14</v>
      </c>
      <c r="H3" s="10">
        <f>VLOOKUP(H2,[1]REMix_Param!$B$38:$C$66,2,FALSE)</f>
        <v>15</v>
      </c>
      <c r="I3" s="10">
        <f>VLOOKUP(I2,[1]REMix_Param!$B$38:$C$66,2,FALSE)</f>
        <v>18</v>
      </c>
      <c r="J3" s="10">
        <f>VLOOKUP(J2,[1]REMix_Param!$B$38:$C$66,2,FALSE)</f>
        <v>17</v>
      </c>
      <c r="K3" s="10">
        <f>VLOOKUP(K2,[1]REMix_Param!$B$38:$C$66,2,FALSE)</f>
        <v>27</v>
      </c>
      <c r="L3" s="10">
        <f>VLOOKUP(L2,[1]REMix_Param!$B$38:$C$66,2,FALSE)</f>
        <v>28</v>
      </c>
      <c r="M3" s="10">
        <f>VLOOKUP(M2,[1]REMix_Param!$B$38:$C$66,2,FALSE)</f>
        <v>29</v>
      </c>
      <c r="N3" s="10">
        <f>VLOOKUP(N2,[1]REMix_Param!$B$38:$C$66,2,FALSE)</f>
        <v>1</v>
      </c>
      <c r="O3" s="10">
        <f>VLOOKUP(O2,[1]REMix_Param!$B$38:$C$66,2,FALSE)</f>
        <v>6</v>
      </c>
      <c r="P3" s="10">
        <f>VLOOKUP(P2,[1]REMix_Param!$B$38:$C$66,2,FALSE)</f>
        <v>24</v>
      </c>
      <c r="Q3" s="10">
        <f>VLOOKUP(Q2,[1]REMix_Param!$B$38:$C$66,2,FALSE)</f>
        <v>23</v>
      </c>
      <c r="R3" s="10">
        <f>VLOOKUP(R2,[1]REMix_Param!$B$38:$C$66,2,FALSE)</f>
        <v>5</v>
      </c>
      <c r="S3" s="10">
        <f>VLOOKUP(S2,[1]REMix_Param!$B$38:$C$66,2,FALSE)</f>
        <v>4</v>
      </c>
      <c r="T3" s="10">
        <f>VLOOKUP(T2,[1]REMix_Param!$B$38:$C$66,2,FALSE)</f>
        <v>26</v>
      </c>
      <c r="U3" s="10">
        <f>VLOOKUP(U2,[1]REMix_Param!$B$38:$C$66,2,FALSE)</f>
        <v>25</v>
      </c>
      <c r="V3" s="10">
        <f>VLOOKUP(V2,[1]REMix_Param!$B$38:$C$66,2,FALSE)</f>
        <v>12</v>
      </c>
      <c r="W3" s="10">
        <f>VLOOKUP(W2,[1]REMix_Param!$B$38:$C$66,2,FALSE)</f>
        <v>10</v>
      </c>
      <c r="X3" s="10">
        <f>VLOOKUP(X2,[1]REMix_Param!$B$38:$C$66,2,FALSE)</f>
        <v>9</v>
      </c>
      <c r="Y3" s="10">
        <f>VLOOKUP(Y2,[1]REMix_Param!$B$38:$C$66,2,FALSE)</f>
        <v>16</v>
      </c>
      <c r="Z3" s="10">
        <f>VLOOKUP(Z2,[1]REMix_Param!$B$38:$C$66,2,FALSE)</f>
        <v>2</v>
      </c>
      <c r="AA3" s="10">
        <f>VLOOKUP(AA2,[1]REMix_Param!$B$38:$C$66,2,FALSE)</f>
        <v>3</v>
      </c>
      <c r="AB3" s="10">
        <f>VLOOKUP(AB2,[1]REMix_Param!$B$38:$C$66,2,FALSE)</f>
        <v>19</v>
      </c>
      <c r="AC3" s="10">
        <f>VLOOKUP(AC2,[1]REMix_Param!$B$38:$C$66,2,FALSE)</f>
        <v>20</v>
      </c>
      <c r="AD3" s="10">
        <f>VLOOKUP(AD2,[1]REMix_Param!$B$38:$C$66,2,FALSE)</f>
        <v>21</v>
      </c>
      <c r="AE3" s="10">
        <f>VLOOKUP(AE2,[1]REMix_Param!$B$38:$C$66,2,FALSE)</f>
        <v>22</v>
      </c>
      <c r="AF3" t="s">
        <v>195</v>
      </c>
    </row>
    <row r="4" spans="1:38" ht="15.75" x14ac:dyDescent="0.25">
      <c r="A4" s="20" t="s">
        <v>173</v>
      </c>
      <c r="B4" s="10">
        <f>VLOOKUP(A4,[1]REMix_Param!$B$38:$C$66,2,FALSE)</f>
        <v>17</v>
      </c>
      <c r="C4">
        <v>3.8611111079999998</v>
      </c>
      <c r="D4">
        <v>3.8611111079999998</v>
      </c>
      <c r="E4">
        <v>3.8611111079999998</v>
      </c>
      <c r="F4">
        <v>0.66666666699999999</v>
      </c>
      <c r="G4">
        <v>0.94444444400000005</v>
      </c>
      <c r="H4">
        <v>5.1944444450000002</v>
      </c>
      <c r="I4">
        <v>33.006944441999998</v>
      </c>
      <c r="J4">
        <v>47.159722217999999</v>
      </c>
      <c r="K4">
        <v>26.993055553000001</v>
      </c>
      <c r="L4">
        <v>16.576388887</v>
      </c>
      <c r="M4">
        <v>10.145833333000001</v>
      </c>
      <c r="N4">
        <v>6.6805555559999998</v>
      </c>
      <c r="O4">
        <v>12.652777774</v>
      </c>
      <c r="P4">
        <v>7.2361111119999997</v>
      </c>
      <c r="Q4">
        <v>2.328703704</v>
      </c>
      <c r="R4">
        <v>1.648148148</v>
      </c>
      <c r="S4">
        <v>0</v>
      </c>
      <c r="T4">
        <v>0.55555555599999995</v>
      </c>
      <c r="U4">
        <v>6.9814814810000003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f>SUM(C4:AE4)</f>
        <v>190.35416664400003</v>
      </c>
    </row>
    <row r="5" spans="1:38" ht="15.75" x14ac:dyDescent="0.25">
      <c r="A5" s="20" t="s">
        <v>172</v>
      </c>
      <c r="B5" s="10">
        <f>VLOOKUP(A5,[1]REMix_Param!$B$38:$C$66,2,FALSE)</f>
        <v>18</v>
      </c>
      <c r="C5">
        <v>2.7499999979999998</v>
      </c>
      <c r="D5">
        <v>2.7499999979999998</v>
      </c>
      <c r="E5">
        <v>2.7499999979999998</v>
      </c>
      <c r="F5">
        <v>0.66666666699999999</v>
      </c>
      <c r="G5">
        <v>0.94444444400000005</v>
      </c>
      <c r="H5">
        <v>4.8055555559999998</v>
      </c>
      <c r="I5">
        <v>29.833333331999999</v>
      </c>
      <c r="J5">
        <v>34.819444441999998</v>
      </c>
      <c r="K5">
        <v>21.465277776000001</v>
      </c>
      <c r="L5">
        <v>12.381944443</v>
      </c>
      <c r="M5">
        <v>11.784722221999999</v>
      </c>
      <c r="N5">
        <v>5.7916666670000003</v>
      </c>
      <c r="O5">
        <v>10.652777775000001</v>
      </c>
      <c r="P5">
        <v>5.7916666670000003</v>
      </c>
      <c r="Q5">
        <v>1.5509259259999999</v>
      </c>
      <c r="R5">
        <v>1.4259259259999999</v>
      </c>
      <c r="S5">
        <v>0</v>
      </c>
      <c r="T5">
        <v>0</v>
      </c>
      <c r="U5">
        <v>4.4259259259999997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f t="shared" ref="AF5:AF32" si="0">SUM(C5:AE5)</f>
        <v>154.59027776299996</v>
      </c>
    </row>
    <row r="6" spans="1:38" ht="15.75" hidden="1" x14ac:dyDescent="0.25">
      <c r="A6" s="11" t="s">
        <v>178</v>
      </c>
      <c r="B6" s="10">
        <f>VLOOKUP(A6,[1]REMix_Param!$B$38:$C$66,2,FALSE)</f>
        <v>6</v>
      </c>
      <c r="C6">
        <v>2.629629628</v>
      </c>
      <c r="D6">
        <v>2.629629628</v>
      </c>
      <c r="E6">
        <v>2.629629628</v>
      </c>
      <c r="F6">
        <v>0</v>
      </c>
      <c r="G6">
        <v>2.675925925</v>
      </c>
      <c r="H6">
        <v>0.61111111100000004</v>
      </c>
      <c r="I6">
        <v>14.712962962000001</v>
      </c>
      <c r="J6">
        <v>18.861111107999999</v>
      </c>
      <c r="K6">
        <v>12.944444444</v>
      </c>
      <c r="L6">
        <v>11.361111111</v>
      </c>
      <c r="M6">
        <v>7.9722222230000002</v>
      </c>
      <c r="N6">
        <v>6.4722222230000002</v>
      </c>
      <c r="O6">
        <v>19.555555552000001</v>
      </c>
      <c r="P6">
        <v>8.6990740750000004</v>
      </c>
      <c r="Q6">
        <v>19.328703703999999</v>
      </c>
      <c r="R6">
        <v>6.6851851849999999</v>
      </c>
      <c r="S6">
        <v>0</v>
      </c>
      <c r="T6">
        <v>4.5185185189999997</v>
      </c>
      <c r="U6">
        <v>11.018518518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f t="shared" si="0"/>
        <v>153.30555554400001</v>
      </c>
    </row>
    <row r="7" spans="1:38" ht="15.75" hidden="1" x14ac:dyDescent="0.25">
      <c r="A7" s="10" t="s">
        <v>180</v>
      </c>
      <c r="B7" s="10">
        <f>VLOOKUP(A7,[1]REMix_Param!$B$38:$C$66,2,FALSE)</f>
        <v>23</v>
      </c>
      <c r="C7">
        <v>3.2962962949999999</v>
      </c>
      <c r="D7">
        <v>3.2962962949999999</v>
      </c>
      <c r="E7">
        <v>3.2962962949999999</v>
      </c>
      <c r="F7">
        <v>0</v>
      </c>
      <c r="G7">
        <v>4.3981481479999998</v>
      </c>
      <c r="H7">
        <v>0.44444444399999999</v>
      </c>
      <c r="I7">
        <v>11.009259258</v>
      </c>
      <c r="J7">
        <v>14.657407406000001</v>
      </c>
      <c r="K7">
        <v>4.9166666670000003</v>
      </c>
      <c r="L7">
        <v>3.6666666669999999</v>
      </c>
      <c r="M7">
        <v>4.3888888890000004</v>
      </c>
      <c r="N7">
        <v>9.6736111109999996</v>
      </c>
      <c r="O7">
        <v>26.67361111</v>
      </c>
      <c r="P7">
        <v>13.789351850999999</v>
      </c>
      <c r="Q7">
        <v>25.300925926000001</v>
      </c>
      <c r="R7">
        <v>5.5740740740000003</v>
      </c>
      <c r="S7">
        <v>0</v>
      </c>
      <c r="T7">
        <v>7.4907407399999997</v>
      </c>
      <c r="U7">
        <v>6.907407407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f t="shared" si="0"/>
        <v>148.780092583</v>
      </c>
    </row>
    <row r="8" spans="1:38" ht="15.75" hidden="1" x14ac:dyDescent="0.25">
      <c r="A8" s="10" t="s">
        <v>179</v>
      </c>
      <c r="B8" s="10">
        <f>VLOOKUP(A8,[1]REMix_Param!$B$38:$C$66,2,FALSE)</f>
        <v>24</v>
      </c>
      <c r="C8">
        <v>1.9999999989999999</v>
      </c>
      <c r="D8">
        <v>1.9999999989999999</v>
      </c>
      <c r="E8">
        <v>1.9999999989999999</v>
      </c>
      <c r="F8">
        <v>0</v>
      </c>
      <c r="G8">
        <v>3.268518518</v>
      </c>
      <c r="H8">
        <v>0</v>
      </c>
      <c r="I8">
        <v>4.4351851849999999</v>
      </c>
      <c r="J8">
        <v>12.092592592000001</v>
      </c>
      <c r="K8">
        <v>5.2222222230000002</v>
      </c>
      <c r="L8">
        <v>4.2222222230000002</v>
      </c>
      <c r="M8">
        <v>1.0555555560000001</v>
      </c>
      <c r="N8">
        <v>4.8888888890000004</v>
      </c>
      <c r="O8">
        <v>14.018518516</v>
      </c>
      <c r="P8">
        <v>5.1805555559999998</v>
      </c>
      <c r="Q8">
        <v>12.98611111</v>
      </c>
      <c r="R8">
        <v>4.2777777769999998</v>
      </c>
      <c r="S8">
        <v>0</v>
      </c>
      <c r="T8">
        <v>2.6666666669999999</v>
      </c>
      <c r="U8">
        <v>5.9444444440000002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f t="shared" si="0"/>
        <v>86.259259252999996</v>
      </c>
    </row>
    <row r="9" spans="1:38" ht="15.75" hidden="1" x14ac:dyDescent="0.25">
      <c r="A9" s="12" t="s">
        <v>177</v>
      </c>
      <c r="B9" s="10">
        <f>VLOOKUP(A9,[1]REMix_Param!$B$38:$C$66,2,FALSE)</f>
        <v>1</v>
      </c>
      <c r="C9">
        <v>0.88888888799999999</v>
      </c>
      <c r="D9">
        <v>0.88888888799999999</v>
      </c>
      <c r="E9">
        <v>0.88888888799999999</v>
      </c>
      <c r="F9">
        <v>0</v>
      </c>
      <c r="G9">
        <v>1.296296296</v>
      </c>
      <c r="H9">
        <v>0</v>
      </c>
      <c r="I9">
        <v>1.9444444439999999</v>
      </c>
      <c r="J9">
        <v>5.2407407399999997</v>
      </c>
      <c r="K9">
        <v>3.0555555559999998</v>
      </c>
      <c r="L9">
        <v>3.0555555559999998</v>
      </c>
      <c r="M9">
        <v>1.0555555560000001</v>
      </c>
      <c r="N9">
        <v>3.8541666669999999</v>
      </c>
      <c r="O9">
        <v>10.747685184</v>
      </c>
      <c r="P9">
        <v>5.3587962969999996</v>
      </c>
      <c r="Q9">
        <v>10.708333334000001</v>
      </c>
      <c r="R9">
        <v>3.3148148150000001</v>
      </c>
      <c r="S9">
        <v>0</v>
      </c>
      <c r="T9">
        <v>2.3796296300000002</v>
      </c>
      <c r="U9">
        <v>4.9814814820000004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f t="shared" si="0"/>
        <v>59.659722221000003</v>
      </c>
    </row>
    <row r="10" spans="1:38" ht="15.75" hidden="1" x14ac:dyDescent="0.25">
      <c r="A10" s="10" t="s">
        <v>171</v>
      </c>
      <c r="B10" s="10">
        <f>VLOOKUP(A10,[1]REMix_Param!$B$38:$C$66,2,FALSE)</f>
        <v>15</v>
      </c>
      <c r="C10">
        <v>1.2777777770000001</v>
      </c>
      <c r="D10">
        <v>1.2777777770000001</v>
      </c>
      <c r="E10">
        <v>1.2777777770000001</v>
      </c>
      <c r="F10">
        <v>0.66666666699999999</v>
      </c>
      <c r="G10">
        <v>0.44444444399999999</v>
      </c>
      <c r="H10">
        <v>3.4166666669999999</v>
      </c>
      <c r="I10">
        <v>9.8958333330000006</v>
      </c>
      <c r="J10">
        <v>15.374999999</v>
      </c>
      <c r="K10">
        <v>6.9791666660000002</v>
      </c>
      <c r="L10">
        <v>5.2916666660000002</v>
      </c>
      <c r="M10">
        <v>2</v>
      </c>
      <c r="N10">
        <v>1.4722222220000001</v>
      </c>
      <c r="O10">
        <v>3.5416666650000002</v>
      </c>
      <c r="P10">
        <v>1.4722222220000001</v>
      </c>
      <c r="Q10">
        <v>0.532407407</v>
      </c>
      <c r="R10">
        <v>0.407407407</v>
      </c>
      <c r="S10">
        <v>0</v>
      </c>
      <c r="T10">
        <v>0</v>
      </c>
      <c r="U10">
        <v>0.407407407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f t="shared" si="0"/>
        <v>55.736111102999999</v>
      </c>
    </row>
    <row r="11" spans="1:38" ht="15.75" x14ac:dyDescent="0.25">
      <c r="A11" s="21" t="s">
        <v>169</v>
      </c>
      <c r="B11" s="10">
        <f>VLOOKUP(A11,[1]REMix_Param!$B$38:$C$66,2,FALSE)</f>
        <v>13</v>
      </c>
      <c r="C11">
        <v>1.2777777770000001</v>
      </c>
      <c r="D11">
        <v>1.2777777770000001</v>
      </c>
      <c r="E11">
        <v>1.2777777770000001</v>
      </c>
      <c r="F11">
        <v>0.66666666699999999</v>
      </c>
      <c r="G11">
        <v>0.44444444399999999</v>
      </c>
      <c r="H11">
        <v>3.75</v>
      </c>
      <c r="I11">
        <v>5.8125</v>
      </c>
      <c r="J11">
        <v>11.902777776000001</v>
      </c>
      <c r="K11">
        <v>7.3124999989999999</v>
      </c>
      <c r="L11">
        <v>6.7916666660000002</v>
      </c>
      <c r="M11">
        <v>1.6666666670000001</v>
      </c>
      <c r="N11">
        <v>2</v>
      </c>
      <c r="O11">
        <v>5.3194444430000001</v>
      </c>
      <c r="P11">
        <v>1.5833333329999999</v>
      </c>
      <c r="Q11">
        <v>1.5231481490000001</v>
      </c>
      <c r="R11">
        <v>0.592592593</v>
      </c>
      <c r="S11">
        <v>0</v>
      </c>
      <c r="T11">
        <v>0</v>
      </c>
      <c r="U11">
        <v>1.592592593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f t="shared" si="0"/>
        <v>54.791666661000001</v>
      </c>
    </row>
    <row r="12" spans="1:38" ht="15.75" x14ac:dyDescent="0.25">
      <c r="A12" s="20" t="s">
        <v>170</v>
      </c>
      <c r="B12" s="10">
        <f>VLOOKUP(A12,[1]REMix_Param!$B$38:$C$66,2,FALSE)</f>
        <v>14</v>
      </c>
      <c r="C12">
        <v>1.2777777770000001</v>
      </c>
      <c r="D12">
        <v>1.2777777770000001</v>
      </c>
      <c r="E12">
        <v>1.2777777770000001</v>
      </c>
      <c r="F12">
        <v>0.66666666699999999</v>
      </c>
      <c r="G12">
        <v>0.44444444399999999</v>
      </c>
      <c r="H12">
        <v>3.4166666669999999</v>
      </c>
      <c r="I12">
        <v>6.0625</v>
      </c>
      <c r="J12">
        <v>12.541666664999999</v>
      </c>
      <c r="K12">
        <v>8.2847222210000009</v>
      </c>
      <c r="L12">
        <v>6.7638888880000003</v>
      </c>
      <c r="M12">
        <v>2.9166666669999999</v>
      </c>
      <c r="N12">
        <v>1.1666666670000001</v>
      </c>
      <c r="O12">
        <v>3.0138888879999999</v>
      </c>
      <c r="P12">
        <v>1.7222222229999999</v>
      </c>
      <c r="Q12">
        <v>0.90277777800000003</v>
      </c>
      <c r="R12">
        <v>0.222222222</v>
      </c>
      <c r="S12">
        <v>0</v>
      </c>
      <c r="T12">
        <v>0.55555555599999995</v>
      </c>
      <c r="U12">
        <v>1.555555555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f t="shared" si="0"/>
        <v>54.069444439000009</v>
      </c>
    </row>
    <row r="13" spans="1:38" ht="15.75" hidden="1" x14ac:dyDescent="0.25">
      <c r="A13" s="14" t="s">
        <v>181</v>
      </c>
      <c r="B13" s="10">
        <f>VLOOKUP(A13,[1]REMix_Param!$B$38:$C$66,2,FALSE)</f>
        <v>5</v>
      </c>
      <c r="C13">
        <v>1.296296296</v>
      </c>
      <c r="D13">
        <v>1.296296296</v>
      </c>
      <c r="E13">
        <v>1.296296296</v>
      </c>
      <c r="F13">
        <v>0</v>
      </c>
      <c r="G13">
        <v>1.2222222220000001</v>
      </c>
      <c r="H13">
        <v>0</v>
      </c>
      <c r="I13">
        <v>4.842592593</v>
      </c>
      <c r="J13">
        <v>6.7870370370000002</v>
      </c>
      <c r="K13">
        <v>2.6666666669999999</v>
      </c>
      <c r="L13">
        <v>1.6666666670000001</v>
      </c>
      <c r="M13">
        <v>2.1666666669999999</v>
      </c>
      <c r="N13">
        <v>2.8194444449999998</v>
      </c>
      <c r="O13">
        <v>6.4629629629999998</v>
      </c>
      <c r="P13">
        <v>4.9444444450000002</v>
      </c>
      <c r="Q13">
        <v>6.2453703689999998</v>
      </c>
      <c r="R13">
        <v>0.48148148099999999</v>
      </c>
      <c r="S13">
        <v>0</v>
      </c>
      <c r="T13">
        <v>3.3333333330000001</v>
      </c>
      <c r="U13">
        <v>0.48148148099999999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f t="shared" si="0"/>
        <v>48.009259258000007</v>
      </c>
    </row>
    <row r="14" spans="1:38" ht="15.75" hidden="1" x14ac:dyDescent="0.25">
      <c r="A14" s="15" t="s">
        <v>174</v>
      </c>
      <c r="B14" s="10">
        <f>VLOOKUP(A14,[1]REMix_Param!$B$38:$C$66,2,FALSE)</f>
        <v>27</v>
      </c>
      <c r="C14">
        <v>0.80555555499999998</v>
      </c>
      <c r="D14">
        <v>0.80555555499999998</v>
      </c>
      <c r="E14">
        <v>0.80555555499999998</v>
      </c>
      <c r="F14">
        <v>0</v>
      </c>
      <c r="G14">
        <v>0</v>
      </c>
      <c r="H14">
        <v>0</v>
      </c>
      <c r="I14">
        <v>5.7152777769999998</v>
      </c>
      <c r="J14">
        <v>3.923611111</v>
      </c>
      <c r="K14">
        <v>2.0416666669999999</v>
      </c>
      <c r="L14">
        <v>0.66666666699999999</v>
      </c>
      <c r="M14">
        <v>3.3333333330000001</v>
      </c>
      <c r="N14">
        <v>1.25</v>
      </c>
      <c r="O14">
        <v>2.3888888879999999</v>
      </c>
      <c r="P14">
        <v>1.25</v>
      </c>
      <c r="Q14">
        <v>0.66666666699999999</v>
      </c>
      <c r="R14">
        <v>0.66666666699999999</v>
      </c>
      <c r="S14">
        <v>0</v>
      </c>
      <c r="T14">
        <v>0</v>
      </c>
      <c r="U14">
        <v>3.6666666669999999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f t="shared" si="0"/>
        <v>27.986111109000003</v>
      </c>
    </row>
    <row r="15" spans="1:38" ht="15.75" hidden="1" x14ac:dyDescent="0.25">
      <c r="A15" s="11" t="s">
        <v>182</v>
      </c>
      <c r="B15" s="10">
        <f>VLOOKUP(A15,[1]REMix_Param!$B$38:$C$66,2,FALSE)</f>
        <v>4</v>
      </c>
      <c r="C15">
        <v>0.96296296299999995</v>
      </c>
      <c r="D15">
        <v>0.96296296299999995</v>
      </c>
      <c r="E15">
        <v>0.96296296299999995</v>
      </c>
      <c r="F15">
        <v>0</v>
      </c>
      <c r="G15">
        <v>0.85185185200000002</v>
      </c>
      <c r="H15">
        <v>0</v>
      </c>
      <c r="I15">
        <v>2.342592593</v>
      </c>
      <c r="J15">
        <v>5.5833333339999998</v>
      </c>
      <c r="K15">
        <v>2.1666666669999999</v>
      </c>
      <c r="L15">
        <v>1.1666666670000001</v>
      </c>
      <c r="M15">
        <v>0</v>
      </c>
      <c r="N15">
        <v>1.0416666670000001</v>
      </c>
      <c r="O15">
        <v>2.4259259260000001</v>
      </c>
      <c r="P15">
        <v>2.203703704</v>
      </c>
      <c r="Q15">
        <v>3.8379629620000002</v>
      </c>
      <c r="R15">
        <v>0.48148148099999999</v>
      </c>
      <c r="S15">
        <v>0</v>
      </c>
      <c r="T15">
        <v>2.0370370370000002</v>
      </c>
      <c r="U15">
        <v>0.48148148099999999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f t="shared" si="0"/>
        <v>27.509259259999997</v>
      </c>
    </row>
    <row r="16" spans="1:38" ht="15.75" hidden="1" x14ac:dyDescent="0.25">
      <c r="A16" s="15" t="s">
        <v>176</v>
      </c>
      <c r="B16" s="10">
        <f>VLOOKUP(A16,[1]REMix_Param!$B$38:$C$66,2,FALSE)</f>
        <v>29</v>
      </c>
      <c r="C16">
        <v>0.36111111099999998</v>
      </c>
      <c r="D16">
        <v>0.36111111099999998</v>
      </c>
      <c r="E16">
        <v>0.36111111099999998</v>
      </c>
      <c r="F16">
        <v>0</v>
      </c>
      <c r="G16">
        <v>0</v>
      </c>
      <c r="H16">
        <v>0</v>
      </c>
      <c r="I16">
        <v>8.75</v>
      </c>
      <c r="J16">
        <v>1.736111111</v>
      </c>
      <c r="K16">
        <v>1.375</v>
      </c>
      <c r="L16">
        <v>0</v>
      </c>
      <c r="M16">
        <v>5.8888888890000004</v>
      </c>
      <c r="N16">
        <v>1.25</v>
      </c>
      <c r="O16">
        <v>1.9444444439999999</v>
      </c>
      <c r="P16">
        <v>1.25</v>
      </c>
      <c r="Q16">
        <v>0.66666666699999999</v>
      </c>
      <c r="R16">
        <v>0.66666666699999999</v>
      </c>
      <c r="S16">
        <v>0</v>
      </c>
      <c r="T16">
        <v>0</v>
      </c>
      <c r="U16">
        <v>1.6666666670000001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f t="shared" si="0"/>
        <v>26.277777778000001</v>
      </c>
    </row>
    <row r="17" spans="1:32" ht="15.75" hidden="1" x14ac:dyDescent="0.25">
      <c r="A17" s="16" t="s">
        <v>184</v>
      </c>
      <c r="B17" s="10">
        <f>VLOOKUP(A17,[1]REMix_Param!$B$38:$C$66,2,FALSE)</f>
        <v>25</v>
      </c>
      <c r="C17">
        <v>0.33333333300000001</v>
      </c>
      <c r="D17">
        <v>0.33333333300000001</v>
      </c>
      <c r="E17">
        <v>0.33333333300000001</v>
      </c>
      <c r="F17">
        <v>0</v>
      </c>
      <c r="G17">
        <v>0.37037037</v>
      </c>
      <c r="H17">
        <v>0</v>
      </c>
      <c r="I17">
        <v>2.5</v>
      </c>
      <c r="J17">
        <v>1.703703703</v>
      </c>
      <c r="K17">
        <v>1</v>
      </c>
      <c r="L17">
        <v>1</v>
      </c>
      <c r="M17">
        <v>2.1666666669999999</v>
      </c>
      <c r="N17">
        <v>1.7777777779999999</v>
      </c>
      <c r="O17">
        <v>4.0370370370000002</v>
      </c>
      <c r="P17">
        <v>2.7407407410000002</v>
      </c>
      <c r="Q17">
        <v>2.407407407</v>
      </c>
      <c r="R17">
        <v>0</v>
      </c>
      <c r="S17">
        <v>0</v>
      </c>
      <c r="T17">
        <v>1.296296296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f t="shared" si="0"/>
        <v>21.999999998000003</v>
      </c>
    </row>
    <row r="18" spans="1:32" ht="15.75" hidden="1" x14ac:dyDescent="0.25">
      <c r="A18" s="15" t="s">
        <v>175</v>
      </c>
      <c r="B18" s="10">
        <f>VLOOKUP(A18,[1]REMix_Param!$B$38:$C$66,2,FALSE)</f>
        <v>28</v>
      </c>
      <c r="C18">
        <v>0.36111111099999998</v>
      </c>
      <c r="D18">
        <v>0.36111111099999998</v>
      </c>
      <c r="E18">
        <v>0.36111111099999998</v>
      </c>
      <c r="F18">
        <v>0</v>
      </c>
      <c r="G18">
        <v>0</v>
      </c>
      <c r="H18">
        <v>0</v>
      </c>
      <c r="I18">
        <v>4.3611111109999996</v>
      </c>
      <c r="J18">
        <v>1.736111111</v>
      </c>
      <c r="K18">
        <v>1.375</v>
      </c>
      <c r="L18">
        <v>0</v>
      </c>
      <c r="M18">
        <v>3.3333333330000001</v>
      </c>
      <c r="N18">
        <v>1.25</v>
      </c>
      <c r="O18">
        <v>1.9444444439999999</v>
      </c>
      <c r="P18">
        <v>1.25</v>
      </c>
      <c r="Q18">
        <v>0.66666666699999999</v>
      </c>
      <c r="R18">
        <v>0.66666666699999999</v>
      </c>
      <c r="S18">
        <v>0</v>
      </c>
      <c r="T18">
        <v>0</v>
      </c>
      <c r="U18">
        <v>3.6666666669999999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f t="shared" si="0"/>
        <v>21.333333333000006</v>
      </c>
    </row>
    <row r="19" spans="1:32" ht="15.75" hidden="1" x14ac:dyDescent="0.25">
      <c r="A19" s="10" t="s">
        <v>183</v>
      </c>
      <c r="B19" s="10">
        <f>VLOOKUP(A19,[1]REMix_Param!$B$38:$C$66,2,FALSE)</f>
        <v>26</v>
      </c>
      <c r="C19">
        <v>0.37037037</v>
      </c>
      <c r="D19">
        <v>0.37037037</v>
      </c>
      <c r="E19">
        <v>0.37037037</v>
      </c>
      <c r="F19">
        <v>0</v>
      </c>
      <c r="G19">
        <v>1.259259259</v>
      </c>
      <c r="H19">
        <v>0</v>
      </c>
      <c r="I19">
        <v>0.37037037</v>
      </c>
      <c r="J19">
        <v>1.6296296290000001</v>
      </c>
      <c r="K19">
        <v>0</v>
      </c>
      <c r="L19">
        <v>0</v>
      </c>
      <c r="M19">
        <v>0</v>
      </c>
      <c r="N19">
        <v>1.3472222220000001</v>
      </c>
      <c r="O19">
        <v>3.8518518510000002</v>
      </c>
      <c r="P19">
        <v>0.72222222199999997</v>
      </c>
      <c r="Q19">
        <v>2.7731481480000002</v>
      </c>
      <c r="R19">
        <v>1.148148148</v>
      </c>
      <c r="S19">
        <v>0</v>
      </c>
      <c r="T19">
        <v>0</v>
      </c>
      <c r="U19">
        <v>1.148148148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f t="shared" si="0"/>
        <v>15.361111107000001</v>
      </c>
    </row>
    <row r="20" spans="1:32" ht="15.75" x14ac:dyDescent="0.25">
      <c r="A20" s="20" t="s">
        <v>104</v>
      </c>
      <c r="B20" s="10">
        <f>VLOOKUP(A20,[1]REMix_Param!$B$38:$C$66,2,FALSE)</f>
        <v>7</v>
      </c>
      <c r="C20">
        <v>0</v>
      </c>
      <c r="D20">
        <v>0</v>
      </c>
      <c r="E20">
        <v>0</v>
      </c>
      <c r="F20">
        <v>0</v>
      </c>
      <c r="G20">
        <v>0</v>
      </c>
      <c r="H20">
        <v>0.5</v>
      </c>
      <c r="I20">
        <v>2.5</v>
      </c>
      <c r="J20">
        <v>2.5</v>
      </c>
      <c r="K20">
        <v>2</v>
      </c>
      <c r="L20">
        <v>2</v>
      </c>
      <c r="M20">
        <v>0</v>
      </c>
      <c r="N20">
        <v>0.77777777800000003</v>
      </c>
      <c r="O20">
        <v>0.77777777800000003</v>
      </c>
      <c r="P20">
        <v>0.77777777800000003</v>
      </c>
      <c r="Q20">
        <v>0.25925925900000002</v>
      </c>
      <c r="R20">
        <v>0.25925925900000002</v>
      </c>
      <c r="S20">
        <v>0</v>
      </c>
      <c r="T20">
        <v>0</v>
      </c>
      <c r="U20">
        <v>0.25925925900000002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f t="shared" si="0"/>
        <v>12.611111111000003</v>
      </c>
    </row>
    <row r="21" spans="1:32" ht="15.75" x14ac:dyDescent="0.25">
      <c r="A21" s="20" t="s">
        <v>121</v>
      </c>
      <c r="B21" s="10">
        <f>VLOOKUP(A21,[1]REMix_Param!$B$38:$C$66,2,FALSE)</f>
        <v>8</v>
      </c>
      <c r="C21">
        <v>0</v>
      </c>
      <c r="D21">
        <v>0</v>
      </c>
      <c r="E21">
        <v>0</v>
      </c>
      <c r="F21">
        <v>0</v>
      </c>
      <c r="G21">
        <v>0</v>
      </c>
      <c r="H21">
        <v>0.5</v>
      </c>
      <c r="I21">
        <v>2.5</v>
      </c>
      <c r="J21">
        <v>2.5</v>
      </c>
      <c r="K21">
        <v>2</v>
      </c>
      <c r="L21">
        <v>2</v>
      </c>
      <c r="M21">
        <v>0</v>
      </c>
      <c r="N21">
        <v>0.77777777800000003</v>
      </c>
      <c r="O21">
        <v>0.77777777800000003</v>
      </c>
      <c r="P21">
        <v>0.77777777800000003</v>
      </c>
      <c r="Q21">
        <v>0.25925925900000002</v>
      </c>
      <c r="R21">
        <v>0.25925925900000002</v>
      </c>
      <c r="S21">
        <v>0</v>
      </c>
      <c r="T21">
        <v>0</v>
      </c>
      <c r="U21">
        <v>0.25925925900000002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f t="shared" si="0"/>
        <v>12.611111111000003</v>
      </c>
    </row>
    <row r="22" spans="1:32" ht="15.75" x14ac:dyDescent="0.25">
      <c r="A22" s="20" t="s">
        <v>168</v>
      </c>
      <c r="B22" s="10">
        <f>VLOOKUP(A22,[1]REMix_Param!$B$38:$C$66,2,FALSE)</f>
        <v>11</v>
      </c>
      <c r="C22">
        <v>0</v>
      </c>
      <c r="D22">
        <v>0</v>
      </c>
      <c r="E22">
        <v>0</v>
      </c>
      <c r="F22">
        <v>0</v>
      </c>
      <c r="G22">
        <v>0</v>
      </c>
      <c r="H22">
        <v>0.5</v>
      </c>
      <c r="I22">
        <v>2.5</v>
      </c>
      <c r="J22">
        <v>2.5</v>
      </c>
      <c r="K22">
        <v>2</v>
      </c>
      <c r="L22">
        <v>2</v>
      </c>
      <c r="M22">
        <v>0</v>
      </c>
      <c r="N22">
        <v>0.77777777800000003</v>
      </c>
      <c r="O22">
        <v>0.77777777800000003</v>
      </c>
      <c r="P22">
        <v>0.77777777800000003</v>
      </c>
      <c r="Q22">
        <v>0.25925925900000002</v>
      </c>
      <c r="R22">
        <v>0.25925925900000002</v>
      </c>
      <c r="S22">
        <v>0</v>
      </c>
      <c r="T22">
        <v>0</v>
      </c>
      <c r="U22">
        <v>0.25925925900000002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f t="shared" si="0"/>
        <v>12.611111111000003</v>
      </c>
    </row>
    <row r="23" spans="1:32" ht="15.75" x14ac:dyDescent="0.25">
      <c r="A23" s="20" t="s">
        <v>185</v>
      </c>
      <c r="B23" s="10">
        <f>VLOOKUP(A23,[1]REMix_Param!$B$38:$C$66,2,FALSE)</f>
        <v>12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f t="shared" si="0"/>
        <v>0</v>
      </c>
    </row>
    <row r="24" spans="1:32" ht="15.75" hidden="1" x14ac:dyDescent="0.25">
      <c r="A24" s="17" t="s">
        <v>186</v>
      </c>
      <c r="B24" s="10">
        <f>VLOOKUP(A24,[1]REMix_Param!$B$38:$C$66,2,FALSE)</f>
        <v>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f t="shared" si="0"/>
        <v>0</v>
      </c>
    </row>
    <row r="25" spans="1:32" ht="15.75" hidden="1" x14ac:dyDescent="0.25">
      <c r="A25" s="13" t="s">
        <v>187</v>
      </c>
      <c r="B25" s="10">
        <f>VLOOKUP(A25,[1]REMix_Param!$B$38:$C$66,2,FALSE)</f>
        <v>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f t="shared" si="0"/>
        <v>0</v>
      </c>
    </row>
    <row r="26" spans="1:32" ht="15.75" hidden="1" x14ac:dyDescent="0.25">
      <c r="A26" s="13" t="s">
        <v>188</v>
      </c>
      <c r="B26" s="10">
        <f>VLOOKUP(A26,[1]REMix_Param!$B$38:$C$66,2,FALSE)</f>
        <v>16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f t="shared" si="0"/>
        <v>0</v>
      </c>
    </row>
    <row r="27" spans="1:32" ht="15.75" hidden="1" x14ac:dyDescent="0.25">
      <c r="A27" s="13" t="s">
        <v>189</v>
      </c>
      <c r="B27" s="10">
        <f>VLOOKUP(A27,[1]REMix_Param!$B$38:$C$66,2,FALSE)</f>
        <v>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f t="shared" si="0"/>
        <v>0</v>
      </c>
    </row>
    <row r="28" spans="1:32" ht="15.75" hidden="1" x14ac:dyDescent="0.25">
      <c r="A28" s="10" t="s">
        <v>190</v>
      </c>
      <c r="B28" s="10">
        <f>VLOOKUP(A28,[1]REMix_Param!$B$38:$C$66,2,FALSE)</f>
        <v>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f t="shared" si="0"/>
        <v>0</v>
      </c>
    </row>
    <row r="29" spans="1:32" ht="15.75" hidden="1" x14ac:dyDescent="0.25">
      <c r="A29" s="10" t="s">
        <v>191</v>
      </c>
      <c r="B29" s="10">
        <f>VLOOKUP(A29,[1]REMix_Param!$B$38:$C$66,2,FALSE)</f>
        <v>19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f t="shared" si="0"/>
        <v>0</v>
      </c>
    </row>
    <row r="30" spans="1:32" ht="15.75" hidden="1" x14ac:dyDescent="0.25">
      <c r="A30" s="10" t="s">
        <v>192</v>
      </c>
      <c r="B30" s="10">
        <f>VLOOKUP(A30,[1]REMix_Param!$B$38:$C$66,2,FALSE)</f>
        <v>20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f t="shared" si="0"/>
        <v>0</v>
      </c>
    </row>
    <row r="31" spans="1:32" ht="15.75" hidden="1" x14ac:dyDescent="0.25">
      <c r="A31" s="10" t="s">
        <v>193</v>
      </c>
      <c r="B31" s="10">
        <f>VLOOKUP(A31,[1]REMix_Param!$B$38:$C$66,2,FALSE)</f>
        <v>21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f t="shared" si="0"/>
        <v>0</v>
      </c>
    </row>
    <row r="32" spans="1:32" ht="15.75" hidden="1" x14ac:dyDescent="0.25">
      <c r="A32" s="13" t="s">
        <v>194</v>
      </c>
      <c r="B32" s="10">
        <f>VLOOKUP(A32,[1]REMix_Param!$B$38:$C$66,2,FALSE)</f>
        <v>22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f t="shared" si="0"/>
        <v>0</v>
      </c>
    </row>
    <row r="33" spans="1:64" x14ac:dyDescent="0.25">
      <c r="C33">
        <f>SUM(C4:C23)</f>
        <v>23.749999985999999</v>
      </c>
      <c r="D33">
        <f t="shared" ref="D33:AE33" si="1">SUM(D4:D23)</f>
        <v>23.749999985999999</v>
      </c>
      <c r="E33">
        <f t="shared" si="1"/>
        <v>23.749999985999999</v>
      </c>
      <c r="F33">
        <f t="shared" si="1"/>
        <v>3.3333333349999998</v>
      </c>
      <c r="G33">
        <f t="shared" si="1"/>
        <v>18.564814809999998</v>
      </c>
      <c r="H33">
        <f t="shared" si="1"/>
        <v>23.13888889</v>
      </c>
      <c r="I33">
        <f t="shared" si="1"/>
        <v>153.09490740000001</v>
      </c>
      <c r="J33">
        <f t="shared" si="1"/>
        <v>203.24999998200008</v>
      </c>
      <c r="K33">
        <f t="shared" si="1"/>
        <v>113.798611106</v>
      </c>
      <c r="L33">
        <f t="shared" si="1"/>
        <v>80.611111108000003</v>
      </c>
      <c r="M33">
        <f t="shared" si="1"/>
        <v>59.875000002000007</v>
      </c>
      <c r="N33">
        <f t="shared" si="1"/>
        <v>55.069444448000006</v>
      </c>
      <c r="O33">
        <f t="shared" si="1"/>
        <v>131.564814794</v>
      </c>
      <c r="P33">
        <f t="shared" si="1"/>
        <v>67.527777782000015</v>
      </c>
      <c r="Q33">
        <f t="shared" si="1"/>
        <v>93.203703702000013</v>
      </c>
      <c r="R33">
        <f t="shared" si="1"/>
        <v>29.037037035000004</v>
      </c>
      <c r="S33">
        <f t="shared" si="1"/>
        <v>0</v>
      </c>
      <c r="T33">
        <f t="shared" si="1"/>
        <v>24.833333333999999</v>
      </c>
      <c r="U33">
        <f t="shared" si="1"/>
        <v>55.703703700999995</v>
      </c>
      <c r="V33">
        <f t="shared" si="1"/>
        <v>0</v>
      </c>
      <c r="W33">
        <f t="shared" si="1"/>
        <v>0</v>
      </c>
      <c r="X33">
        <f t="shared" si="1"/>
        <v>0</v>
      </c>
      <c r="Y33">
        <f t="shared" si="1"/>
        <v>0</v>
      </c>
      <c r="Z33">
        <f t="shared" si="1"/>
        <v>0</v>
      </c>
      <c r="AA33">
        <f t="shared" si="1"/>
        <v>0</v>
      </c>
      <c r="AB33">
        <f t="shared" si="1"/>
        <v>0</v>
      </c>
      <c r="AC33">
        <f t="shared" si="1"/>
        <v>0</v>
      </c>
      <c r="AD33">
        <f t="shared" si="1"/>
        <v>0</v>
      </c>
      <c r="AE33">
        <f t="shared" si="1"/>
        <v>0</v>
      </c>
    </row>
    <row r="41" spans="1:64" s="18" customFormat="1" x14ac:dyDescent="0.25">
      <c r="A41" s="18" t="s">
        <v>196</v>
      </c>
    </row>
    <row r="45" spans="1:64" ht="25.5" customHeight="1" x14ac:dyDescent="0.25">
      <c r="C45" s="3" t="s">
        <v>104</v>
      </c>
      <c r="D45" s="3" t="s">
        <v>121</v>
      </c>
      <c r="E45" s="4" t="s">
        <v>168</v>
      </c>
      <c r="F45" s="5" t="s">
        <v>169</v>
      </c>
      <c r="G45" s="5" t="s">
        <v>170</v>
      </c>
      <c r="H45" s="3" t="s">
        <v>171</v>
      </c>
      <c r="I45" s="3" t="s">
        <v>172</v>
      </c>
      <c r="J45" s="4" t="s">
        <v>173</v>
      </c>
      <c r="K45" s="6" t="s">
        <v>174</v>
      </c>
      <c r="L45" s="6" t="s">
        <v>175</v>
      </c>
      <c r="M45" s="6" t="s">
        <v>176</v>
      </c>
      <c r="N45" s="7" t="s">
        <v>177</v>
      </c>
      <c r="O45" s="6" t="s">
        <v>178</v>
      </c>
      <c r="P45" s="3" t="s">
        <v>179</v>
      </c>
      <c r="Q45" s="3" t="s">
        <v>180</v>
      </c>
      <c r="R45" s="8" t="s">
        <v>181</v>
      </c>
      <c r="S45" s="8" t="s">
        <v>182</v>
      </c>
      <c r="T45" s="3" t="s">
        <v>183</v>
      </c>
      <c r="U45" s="9" t="s">
        <v>184</v>
      </c>
      <c r="V45" s="5" t="s">
        <v>185</v>
      </c>
      <c r="W45" s="4" t="s">
        <v>186</v>
      </c>
      <c r="X45" s="5" t="s">
        <v>187</v>
      </c>
      <c r="Y45" s="5" t="s">
        <v>188</v>
      </c>
      <c r="Z45" s="5" t="s">
        <v>189</v>
      </c>
      <c r="AA45" s="3" t="s">
        <v>190</v>
      </c>
      <c r="AB45" s="3" t="s">
        <v>191</v>
      </c>
      <c r="AC45" s="3" t="s">
        <v>192</v>
      </c>
      <c r="AD45" s="3" t="s">
        <v>193</v>
      </c>
      <c r="AE45" s="5" t="s">
        <v>194</v>
      </c>
    </row>
    <row r="46" spans="1:64" ht="15.75" x14ac:dyDescent="0.25">
      <c r="C46" s="10">
        <f>VLOOKUP(C45,[1]REMix_Param!$B$38:$C$66,2,FALSE)</f>
        <v>7</v>
      </c>
      <c r="D46" s="10">
        <f>VLOOKUP(D45,[1]REMix_Param!$B$38:$C$66,2,FALSE)</f>
        <v>8</v>
      </c>
      <c r="E46" s="10">
        <f>VLOOKUP(E45,[1]REMix_Param!$B$38:$C$66,2,FALSE)</f>
        <v>11</v>
      </c>
      <c r="F46" s="10">
        <f>VLOOKUP(F45,[1]REMix_Param!$B$38:$C$66,2,FALSE)</f>
        <v>13</v>
      </c>
      <c r="G46" s="10">
        <f>VLOOKUP(G45,[1]REMix_Param!$B$38:$C$66,2,FALSE)</f>
        <v>14</v>
      </c>
      <c r="H46" s="10">
        <f>VLOOKUP(H45,[1]REMix_Param!$B$38:$C$66,2,FALSE)</f>
        <v>15</v>
      </c>
      <c r="I46" s="10">
        <f>VLOOKUP(I45,[1]REMix_Param!$B$38:$C$66,2,FALSE)</f>
        <v>18</v>
      </c>
      <c r="J46" s="10">
        <f>VLOOKUP(J45,[1]REMix_Param!$B$38:$C$66,2,FALSE)</f>
        <v>17</v>
      </c>
      <c r="K46" s="10">
        <f>VLOOKUP(K45,[1]REMix_Param!$B$38:$C$66,2,FALSE)</f>
        <v>27</v>
      </c>
      <c r="L46" s="10">
        <f>VLOOKUP(L45,[1]REMix_Param!$B$38:$C$66,2,FALSE)</f>
        <v>28</v>
      </c>
      <c r="M46" s="10">
        <f>VLOOKUP(M45,[1]REMix_Param!$B$38:$C$66,2,FALSE)</f>
        <v>29</v>
      </c>
      <c r="N46" s="10">
        <f>VLOOKUP(N45,[1]REMix_Param!$B$38:$C$66,2,FALSE)</f>
        <v>1</v>
      </c>
      <c r="O46" s="10">
        <f>VLOOKUP(O45,[1]REMix_Param!$B$38:$C$66,2,FALSE)</f>
        <v>6</v>
      </c>
      <c r="P46" s="10">
        <f>VLOOKUP(P45,[1]REMix_Param!$B$38:$C$66,2,FALSE)</f>
        <v>24</v>
      </c>
      <c r="Q46" s="10">
        <f>VLOOKUP(Q45,[1]REMix_Param!$B$38:$C$66,2,FALSE)</f>
        <v>23</v>
      </c>
      <c r="R46" s="10">
        <f>VLOOKUP(R45,[1]REMix_Param!$B$38:$C$66,2,FALSE)</f>
        <v>5</v>
      </c>
      <c r="S46" s="10">
        <f>VLOOKUP(S45,[1]REMix_Param!$B$38:$C$66,2,FALSE)</f>
        <v>4</v>
      </c>
      <c r="T46" s="10">
        <f>VLOOKUP(T45,[1]REMix_Param!$B$38:$C$66,2,FALSE)</f>
        <v>26</v>
      </c>
      <c r="U46" s="10">
        <f>VLOOKUP(U45,[1]REMix_Param!$B$38:$C$66,2,FALSE)</f>
        <v>25</v>
      </c>
      <c r="V46" s="10">
        <f>VLOOKUP(V45,[1]REMix_Param!$B$38:$C$66,2,FALSE)</f>
        <v>12</v>
      </c>
      <c r="W46" s="10">
        <f>VLOOKUP(W45,[1]REMix_Param!$B$38:$C$66,2,FALSE)</f>
        <v>10</v>
      </c>
      <c r="X46" s="10">
        <f>VLOOKUP(X45,[1]REMix_Param!$B$38:$C$66,2,FALSE)</f>
        <v>9</v>
      </c>
      <c r="Y46" s="10">
        <f>VLOOKUP(Y45,[1]REMix_Param!$B$38:$C$66,2,FALSE)</f>
        <v>16</v>
      </c>
      <c r="Z46" s="10">
        <f>VLOOKUP(Z45,[1]REMix_Param!$B$38:$C$66,2,FALSE)</f>
        <v>2</v>
      </c>
      <c r="AA46" s="10">
        <f>VLOOKUP(AA45,[1]REMix_Param!$B$38:$C$66,2,FALSE)</f>
        <v>3</v>
      </c>
      <c r="AB46" s="10">
        <f>VLOOKUP(AB45,[1]REMix_Param!$B$38:$C$66,2,FALSE)</f>
        <v>19</v>
      </c>
      <c r="AC46" s="10">
        <f>VLOOKUP(AC45,[1]REMix_Param!$B$38:$C$66,2,FALSE)</f>
        <v>20</v>
      </c>
      <c r="AD46" s="10">
        <f>VLOOKUP(AD45,[1]REMix_Param!$B$38:$C$66,2,FALSE)</f>
        <v>21</v>
      </c>
      <c r="AE46" s="10">
        <f>VLOOKUP(AE45,[1]REMix_Param!$B$38:$C$66,2,FALSE)</f>
        <v>22</v>
      </c>
      <c r="AF46" t="s">
        <v>197</v>
      </c>
      <c r="AG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</row>
    <row r="47" spans="1:64" ht="15.75" x14ac:dyDescent="0.25">
      <c r="A47" s="10" t="s">
        <v>104</v>
      </c>
      <c r="B47" s="10">
        <v>7</v>
      </c>
      <c r="C47">
        <v>0</v>
      </c>
      <c r="D47">
        <v>0</v>
      </c>
      <c r="E47">
        <v>0</v>
      </c>
      <c r="F47">
        <v>0</v>
      </c>
      <c r="G47">
        <v>0</v>
      </c>
      <c r="H47">
        <v>0.5</v>
      </c>
      <c r="I47">
        <v>2.5</v>
      </c>
      <c r="J47">
        <v>4.3888888890000004</v>
      </c>
      <c r="K47">
        <v>2</v>
      </c>
      <c r="L47">
        <v>2</v>
      </c>
      <c r="M47">
        <v>0</v>
      </c>
      <c r="N47">
        <v>0.77777777800000003</v>
      </c>
      <c r="O47">
        <v>0.77777777800000003</v>
      </c>
      <c r="P47">
        <v>0.77777777800000003</v>
      </c>
      <c r="Q47">
        <v>0.25925925900000002</v>
      </c>
      <c r="R47">
        <v>0.25925925900000002</v>
      </c>
      <c r="S47">
        <v>0</v>
      </c>
      <c r="T47">
        <v>0</v>
      </c>
      <c r="U47">
        <v>0.25925925900000002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f>SUM(C47:AE47)</f>
        <v>14.500000000000004</v>
      </c>
      <c r="AG47" s="10"/>
    </row>
    <row r="48" spans="1:64" ht="15.75" x14ac:dyDescent="0.25">
      <c r="A48" s="10" t="s">
        <v>121</v>
      </c>
      <c r="B48" s="10">
        <v>8</v>
      </c>
      <c r="C48">
        <v>0</v>
      </c>
      <c r="D48">
        <v>0</v>
      </c>
      <c r="E48">
        <v>0</v>
      </c>
      <c r="F48">
        <v>0</v>
      </c>
      <c r="G48">
        <v>0</v>
      </c>
      <c r="H48">
        <v>0.5</v>
      </c>
      <c r="I48">
        <v>2.5</v>
      </c>
      <c r="J48">
        <v>4.3888888890000004</v>
      </c>
      <c r="K48">
        <v>2</v>
      </c>
      <c r="L48">
        <v>2</v>
      </c>
      <c r="M48">
        <v>0</v>
      </c>
      <c r="N48">
        <v>0.77777777800000003</v>
      </c>
      <c r="O48">
        <v>0.77777777800000003</v>
      </c>
      <c r="P48">
        <v>0.77777777800000003</v>
      </c>
      <c r="Q48">
        <v>0.25925925900000002</v>
      </c>
      <c r="R48">
        <v>0.25925925900000002</v>
      </c>
      <c r="S48">
        <v>0</v>
      </c>
      <c r="T48">
        <v>0</v>
      </c>
      <c r="U48">
        <v>0.25925925900000002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f t="shared" ref="AF48:AF75" si="2">SUM(C48:AE48)</f>
        <v>14.500000000000004</v>
      </c>
      <c r="AG48" s="10"/>
    </row>
    <row r="49" spans="1:33" ht="15.75" x14ac:dyDescent="0.25">
      <c r="A49" s="17" t="s">
        <v>168</v>
      </c>
      <c r="B49" s="10">
        <v>11</v>
      </c>
      <c r="C49">
        <v>0</v>
      </c>
      <c r="D49">
        <v>0</v>
      </c>
      <c r="E49">
        <v>0</v>
      </c>
      <c r="F49">
        <v>0</v>
      </c>
      <c r="G49">
        <v>0</v>
      </c>
      <c r="H49">
        <v>0.5</v>
      </c>
      <c r="I49">
        <v>2.5</v>
      </c>
      <c r="J49">
        <v>4.3888888890000004</v>
      </c>
      <c r="K49">
        <v>2</v>
      </c>
      <c r="L49">
        <v>2</v>
      </c>
      <c r="M49">
        <v>0</v>
      </c>
      <c r="N49">
        <v>0.77777777800000003</v>
      </c>
      <c r="O49">
        <v>0.77777777800000003</v>
      </c>
      <c r="P49">
        <v>0.77777777800000003</v>
      </c>
      <c r="Q49">
        <v>0.25925925900000002</v>
      </c>
      <c r="R49">
        <v>0.25925925900000002</v>
      </c>
      <c r="S49">
        <v>0</v>
      </c>
      <c r="T49">
        <v>0</v>
      </c>
      <c r="U49">
        <v>0.25925925900000002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f t="shared" si="2"/>
        <v>14.500000000000004</v>
      </c>
      <c r="AG49" s="10"/>
    </row>
    <row r="50" spans="1:33" ht="15.75" x14ac:dyDescent="0.25">
      <c r="A50" s="13" t="s">
        <v>169</v>
      </c>
      <c r="B50" s="10">
        <v>13</v>
      </c>
      <c r="C50">
        <v>1.2777777770000001</v>
      </c>
      <c r="D50">
        <v>1.2777777770000001</v>
      </c>
      <c r="E50">
        <v>1.2777777770000001</v>
      </c>
      <c r="F50">
        <v>0.66666666699999999</v>
      </c>
      <c r="G50">
        <v>0.44444444399999999</v>
      </c>
      <c r="H50">
        <v>3.75</v>
      </c>
      <c r="I50">
        <v>5.8125</v>
      </c>
      <c r="J50">
        <v>13.680555554</v>
      </c>
      <c r="K50">
        <v>7.3124999989999999</v>
      </c>
      <c r="L50">
        <v>6.7916666660000002</v>
      </c>
      <c r="M50">
        <v>1.6666666670000001</v>
      </c>
      <c r="N50">
        <v>2</v>
      </c>
      <c r="O50">
        <v>5.3194444430000001</v>
      </c>
      <c r="P50">
        <v>1.5833333329999999</v>
      </c>
      <c r="Q50">
        <v>1.5231481490000001</v>
      </c>
      <c r="R50">
        <v>0.592592593</v>
      </c>
      <c r="S50">
        <v>0</v>
      </c>
      <c r="T50">
        <v>0</v>
      </c>
      <c r="U50">
        <v>1.592592593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f t="shared" si="2"/>
        <v>56.569444438999994</v>
      </c>
      <c r="AG50" s="10"/>
    </row>
    <row r="51" spans="1:33" ht="15.75" x14ac:dyDescent="0.25">
      <c r="A51" s="13" t="s">
        <v>170</v>
      </c>
      <c r="B51" s="10">
        <v>14</v>
      </c>
      <c r="C51">
        <v>1.2777777770000001</v>
      </c>
      <c r="D51">
        <v>1.2777777770000001</v>
      </c>
      <c r="E51">
        <v>1.2777777770000001</v>
      </c>
      <c r="F51">
        <v>0.66666666699999999</v>
      </c>
      <c r="G51">
        <v>0.44444444399999999</v>
      </c>
      <c r="H51">
        <v>3.4166666669999999</v>
      </c>
      <c r="I51">
        <v>6.0625</v>
      </c>
      <c r="J51">
        <v>12.541666664999999</v>
      </c>
      <c r="K51">
        <v>8.2847222210000009</v>
      </c>
      <c r="L51">
        <v>6.7638888880000003</v>
      </c>
      <c r="M51">
        <v>2.9166666669999999</v>
      </c>
      <c r="N51">
        <v>1.1666666670000001</v>
      </c>
      <c r="O51">
        <v>3.0138888879999999</v>
      </c>
      <c r="P51">
        <v>1.7222222229999999</v>
      </c>
      <c r="Q51">
        <v>0.90277777800000003</v>
      </c>
      <c r="R51">
        <v>0.222222222</v>
      </c>
      <c r="S51">
        <v>0</v>
      </c>
      <c r="T51">
        <v>0.55555555599999995</v>
      </c>
      <c r="U51">
        <v>1.555555555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f t="shared" si="2"/>
        <v>54.069444439000009</v>
      </c>
      <c r="AG51" s="10"/>
    </row>
    <row r="52" spans="1:33" ht="15.75" x14ac:dyDescent="0.25">
      <c r="A52" s="10" t="s">
        <v>171</v>
      </c>
      <c r="B52" s="10">
        <v>15</v>
      </c>
      <c r="C52">
        <v>1.2777777770000001</v>
      </c>
      <c r="D52">
        <v>1.2777777770000001</v>
      </c>
      <c r="E52">
        <v>1.2777777770000001</v>
      </c>
      <c r="F52">
        <v>0.66666666699999999</v>
      </c>
      <c r="G52">
        <v>0.44444444399999999</v>
      </c>
      <c r="H52">
        <v>3.4166666669999999</v>
      </c>
      <c r="I52">
        <v>9.8958333330000006</v>
      </c>
      <c r="J52">
        <v>15.374999999</v>
      </c>
      <c r="K52">
        <v>6.9791666660000002</v>
      </c>
      <c r="L52">
        <v>5.2916666660000002</v>
      </c>
      <c r="M52">
        <v>2</v>
      </c>
      <c r="N52">
        <v>1.4722222220000001</v>
      </c>
      <c r="O52">
        <v>3.5416666650000002</v>
      </c>
      <c r="P52">
        <v>1.4722222220000001</v>
      </c>
      <c r="Q52">
        <v>0.532407407</v>
      </c>
      <c r="R52">
        <v>0.407407407</v>
      </c>
      <c r="S52">
        <v>0</v>
      </c>
      <c r="T52">
        <v>0</v>
      </c>
      <c r="U52">
        <v>0.407407407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f t="shared" si="2"/>
        <v>55.736111102999999</v>
      </c>
      <c r="AG52" s="10"/>
    </row>
    <row r="53" spans="1:33" ht="15.75" x14ac:dyDescent="0.25">
      <c r="A53" s="10" t="s">
        <v>172</v>
      </c>
      <c r="B53" s="10">
        <v>18</v>
      </c>
      <c r="C53">
        <v>2.7499999979999998</v>
      </c>
      <c r="D53">
        <v>2.7499999979999998</v>
      </c>
      <c r="E53">
        <v>2.7499999979999998</v>
      </c>
      <c r="F53">
        <v>0.66666666699999999</v>
      </c>
      <c r="G53">
        <v>0.94444444400000005</v>
      </c>
      <c r="H53">
        <v>4.8055555559999998</v>
      </c>
      <c r="I53">
        <v>29.833333331999999</v>
      </c>
      <c r="J53">
        <v>43.458333332000002</v>
      </c>
      <c r="K53">
        <v>21.465277776000001</v>
      </c>
      <c r="L53">
        <v>12.381944443</v>
      </c>
      <c r="M53">
        <v>11.784722221999999</v>
      </c>
      <c r="N53">
        <v>5.7916666670000003</v>
      </c>
      <c r="O53">
        <v>10.652777775000001</v>
      </c>
      <c r="P53">
        <v>5.7916666670000003</v>
      </c>
      <c r="Q53">
        <v>1.5509259259999999</v>
      </c>
      <c r="R53">
        <v>1.4259259259999999</v>
      </c>
      <c r="S53">
        <v>0</v>
      </c>
      <c r="T53">
        <v>0</v>
      </c>
      <c r="U53">
        <v>4.4259259259999997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f t="shared" si="2"/>
        <v>163.22916665299994</v>
      </c>
      <c r="AG53" s="10"/>
    </row>
    <row r="54" spans="1:33" ht="15.75" x14ac:dyDescent="0.25">
      <c r="A54" s="17" t="s">
        <v>173</v>
      </c>
      <c r="B54" s="10">
        <v>17</v>
      </c>
      <c r="C54">
        <v>3.8611111079999998</v>
      </c>
      <c r="D54">
        <v>3.8611111079999998</v>
      </c>
      <c r="E54">
        <v>3.8611111079999998</v>
      </c>
      <c r="F54">
        <v>0.66666666699999999</v>
      </c>
      <c r="G54">
        <v>0.94444444400000005</v>
      </c>
      <c r="H54">
        <v>5.1944444450000002</v>
      </c>
      <c r="I54">
        <v>33.229166663999997</v>
      </c>
      <c r="J54">
        <v>57.298611108000003</v>
      </c>
      <c r="K54">
        <v>28.493055553000001</v>
      </c>
      <c r="L54">
        <v>16.909722219999999</v>
      </c>
      <c r="M54">
        <v>10.145833333000001</v>
      </c>
      <c r="N54">
        <v>6.6805555559999998</v>
      </c>
      <c r="O54">
        <v>12.652777774</v>
      </c>
      <c r="P54">
        <v>7.2361111119999997</v>
      </c>
      <c r="Q54">
        <v>2.328703704</v>
      </c>
      <c r="R54">
        <v>1.648148148</v>
      </c>
      <c r="S54">
        <v>0</v>
      </c>
      <c r="T54">
        <v>0.55555555599999995</v>
      </c>
      <c r="U54">
        <v>6.9814814810000003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f t="shared" si="2"/>
        <v>202.54861108900002</v>
      </c>
      <c r="AG54" s="10"/>
    </row>
    <row r="55" spans="1:33" ht="15.75" x14ac:dyDescent="0.25">
      <c r="A55" s="15" t="s">
        <v>174</v>
      </c>
      <c r="B55" s="10">
        <v>27</v>
      </c>
      <c r="C55">
        <v>0.80555555499999998</v>
      </c>
      <c r="D55">
        <v>0.80555555499999998</v>
      </c>
      <c r="E55">
        <v>0.80555555499999998</v>
      </c>
      <c r="F55">
        <v>0</v>
      </c>
      <c r="G55">
        <v>0</v>
      </c>
      <c r="H55">
        <v>0</v>
      </c>
      <c r="I55">
        <v>5.7152777769999998</v>
      </c>
      <c r="J55">
        <v>6.7569444450000002</v>
      </c>
      <c r="K55">
        <v>2.0416666669999999</v>
      </c>
      <c r="L55">
        <v>0.66666666699999999</v>
      </c>
      <c r="M55">
        <v>3.3333333330000001</v>
      </c>
      <c r="N55">
        <v>1.25</v>
      </c>
      <c r="O55">
        <v>2.3888888879999999</v>
      </c>
      <c r="P55">
        <v>1.25</v>
      </c>
      <c r="Q55">
        <v>0.66666666699999999</v>
      </c>
      <c r="R55">
        <v>0.66666666699999999</v>
      </c>
      <c r="S55">
        <v>0</v>
      </c>
      <c r="T55">
        <v>0</v>
      </c>
      <c r="U55">
        <v>3.6666666669999999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f t="shared" si="2"/>
        <v>30.819444443000005</v>
      </c>
      <c r="AG55" s="10"/>
    </row>
    <row r="56" spans="1:33" ht="15.75" x14ac:dyDescent="0.25">
      <c r="A56" s="15" t="s">
        <v>175</v>
      </c>
      <c r="B56" s="10">
        <v>28</v>
      </c>
      <c r="C56">
        <v>0.36111111099999998</v>
      </c>
      <c r="D56">
        <v>0.36111111099999998</v>
      </c>
      <c r="E56">
        <v>0.36111111099999998</v>
      </c>
      <c r="F56">
        <v>0</v>
      </c>
      <c r="G56">
        <v>0</v>
      </c>
      <c r="H56">
        <v>0</v>
      </c>
      <c r="I56">
        <v>4.3611111109999996</v>
      </c>
      <c r="J56">
        <v>4.5694444450000002</v>
      </c>
      <c r="K56">
        <v>1.375</v>
      </c>
      <c r="L56">
        <v>0</v>
      </c>
      <c r="M56">
        <v>3.3333333330000001</v>
      </c>
      <c r="N56">
        <v>1.25</v>
      </c>
      <c r="O56">
        <v>1.9444444439999999</v>
      </c>
      <c r="P56">
        <v>1.25</v>
      </c>
      <c r="Q56">
        <v>0.66666666699999999</v>
      </c>
      <c r="R56">
        <v>0.66666666699999999</v>
      </c>
      <c r="S56">
        <v>0</v>
      </c>
      <c r="T56">
        <v>0</v>
      </c>
      <c r="U56">
        <v>3.6666666669999999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f t="shared" si="2"/>
        <v>24.166666667000005</v>
      </c>
      <c r="AG56" s="10"/>
    </row>
    <row r="57" spans="1:33" ht="15.75" x14ac:dyDescent="0.25">
      <c r="A57" s="15" t="s">
        <v>176</v>
      </c>
      <c r="B57" s="10">
        <v>29</v>
      </c>
      <c r="C57">
        <v>0.36111111099999998</v>
      </c>
      <c r="D57">
        <v>0.36111111099999998</v>
      </c>
      <c r="E57">
        <v>0.36111111099999998</v>
      </c>
      <c r="F57">
        <v>0</v>
      </c>
      <c r="G57">
        <v>0</v>
      </c>
      <c r="H57">
        <v>0</v>
      </c>
      <c r="I57">
        <v>8.75</v>
      </c>
      <c r="J57">
        <v>3.9027777779999999</v>
      </c>
      <c r="K57">
        <v>1.375</v>
      </c>
      <c r="L57">
        <v>0</v>
      </c>
      <c r="M57">
        <v>5.8888888890000004</v>
      </c>
      <c r="N57">
        <v>1.25</v>
      </c>
      <c r="O57">
        <v>1.9444444439999999</v>
      </c>
      <c r="P57">
        <v>1.25</v>
      </c>
      <c r="Q57">
        <v>0.66666666699999999</v>
      </c>
      <c r="R57">
        <v>0.66666666699999999</v>
      </c>
      <c r="S57">
        <v>0</v>
      </c>
      <c r="T57">
        <v>0</v>
      </c>
      <c r="U57">
        <v>1.6666666670000001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f t="shared" si="2"/>
        <v>28.444444445000002</v>
      </c>
      <c r="AG57" s="10"/>
    </row>
    <row r="58" spans="1:33" ht="15.75" x14ac:dyDescent="0.25">
      <c r="A58" s="19" t="s">
        <v>177</v>
      </c>
      <c r="B58" s="10">
        <v>1</v>
      </c>
      <c r="C58">
        <v>0.88888888799999999</v>
      </c>
      <c r="D58">
        <v>0.88888888799999999</v>
      </c>
      <c r="E58">
        <v>0.88888888799999999</v>
      </c>
      <c r="F58">
        <v>0</v>
      </c>
      <c r="G58">
        <v>1.296296296</v>
      </c>
      <c r="H58">
        <v>0</v>
      </c>
      <c r="I58">
        <v>1.9444444439999999</v>
      </c>
      <c r="J58">
        <v>5.2407407399999997</v>
      </c>
      <c r="K58">
        <v>3.0555555559999998</v>
      </c>
      <c r="L58">
        <v>3.0555555559999998</v>
      </c>
      <c r="M58">
        <v>1.0555555560000001</v>
      </c>
      <c r="N58">
        <v>3.8541666669999999</v>
      </c>
      <c r="O58">
        <v>10.747685184</v>
      </c>
      <c r="P58">
        <v>5.3587962969999996</v>
      </c>
      <c r="Q58">
        <v>10.708333334000001</v>
      </c>
      <c r="R58">
        <v>3.3148148150000001</v>
      </c>
      <c r="S58">
        <v>0</v>
      </c>
      <c r="T58">
        <v>2.3796296300000002</v>
      </c>
      <c r="U58">
        <v>4.9814814820000004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f t="shared" si="2"/>
        <v>59.659722221000003</v>
      </c>
      <c r="AG58" s="10"/>
    </row>
    <row r="59" spans="1:33" ht="15.75" x14ac:dyDescent="0.25">
      <c r="A59" s="15" t="s">
        <v>178</v>
      </c>
      <c r="B59" s="10">
        <v>6</v>
      </c>
      <c r="C59">
        <v>2.629629628</v>
      </c>
      <c r="D59">
        <v>2.629629628</v>
      </c>
      <c r="E59">
        <v>2.629629628</v>
      </c>
      <c r="F59">
        <v>0</v>
      </c>
      <c r="G59">
        <v>2.675925925</v>
      </c>
      <c r="H59">
        <v>0.61111111100000004</v>
      </c>
      <c r="I59">
        <v>14.712962962000001</v>
      </c>
      <c r="J59">
        <v>20.749999997</v>
      </c>
      <c r="K59">
        <v>12.944444444</v>
      </c>
      <c r="L59">
        <v>11.361111111</v>
      </c>
      <c r="M59">
        <v>7.9722222230000002</v>
      </c>
      <c r="N59">
        <v>6.4722222230000002</v>
      </c>
      <c r="O59">
        <v>19.555555552000001</v>
      </c>
      <c r="P59">
        <v>8.6990740750000004</v>
      </c>
      <c r="Q59">
        <v>19.328703703999999</v>
      </c>
      <c r="R59">
        <v>6.6851851849999999</v>
      </c>
      <c r="S59">
        <v>0</v>
      </c>
      <c r="T59">
        <v>4.5185185189999997</v>
      </c>
      <c r="U59">
        <v>11.018518518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f t="shared" si="2"/>
        <v>155.194444433</v>
      </c>
      <c r="AG59" s="10"/>
    </row>
    <row r="60" spans="1:33" ht="15.75" x14ac:dyDescent="0.25">
      <c r="A60" s="10" t="s">
        <v>179</v>
      </c>
      <c r="B60" s="10">
        <v>24</v>
      </c>
      <c r="C60">
        <v>1.9999999989999999</v>
      </c>
      <c r="D60">
        <v>1.9999999989999999</v>
      </c>
      <c r="E60">
        <v>1.9999999989999999</v>
      </c>
      <c r="F60">
        <v>0</v>
      </c>
      <c r="G60">
        <v>3.268518518</v>
      </c>
      <c r="H60">
        <v>0</v>
      </c>
      <c r="I60">
        <v>4.4351851849999999</v>
      </c>
      <c r="J60">
        <v>12.092592592000001</v>
      </c>
      <c r="K60">
        <v>5.2222222230000002</v>
      </c>
      <c r="L60">
        <v>4.2222222230000002</v>
      </c>
      <c r="M60">
        <v>1.0555555560000001</v>
      </c>
      <c r="N60">
        <v>4.8888888890000004</v>
      </c>
      <c r="O60">
        <v>14.018518516</v>
      </c>
      <c r="P60">
        <v>5.1805555559999998</v>
      </c>
      <c r="Q60">
        <v>12.98611111</v>
      </c>
      <c r="R60">
        <v>4.2777777769999998</v>
      </c>
      <c r="S60">
        <v>0</v>
      </c>
      <c r="T60">
        <v>2.6666666669999999</v>
      </c>
      <c r="U60">
        <v>5.9444444440000002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f t="shared" si="2"/>
        <v>86.259259252999996</v>
      </c>
      <c r="AG60" s="10"/>
    </row>
    <row r="61" spans="1:33" ht="15.75" x14ac:dyDescent="0.25">
      <c r="A61" s="10" t="s">
        <v>180</v>
      </c>
      <c r="B61" s="10">
        <v>23</v>
      </c>
      <c r="C61">
        <v>3.2962962949999999</v>
      </c>
      <c r="D61">
        <v>3.2962962949999999</v>
      </c>
      <c r="E61">
        <v>3.2962962949999999</v>
      </c>
      <c r="F61">
        <v>0</v>
      </c>
      <c r="G61">
        <v>4.3981481479999998</v>
      </c>
      <c r="H61">
        <v>0.44444444399999999</v>
      </c>
      <c r="I61">
        <v>11.009259258</v>
      </c>
      <c r="J61">
        <v>14.657407406000001</v>
      </c>
      <c r="K61">
        <v>4.9166666670000003</v>
      </c>
      <c r="L61">
        <v>3.6666666669999999</v>
      </c>
      <c r="M61">
        <v>4.3888888890000004</v>
      </c>
      <c r="N61">
        <v>9.6736111109999996</v>
      </c>
      <c r="O61">
        <v>26.67361111</v>
      </c>
      <c r="P61">
        <v>13.789351850999999</v>
      </c>
      <c r="Q61">
        <v>25.300925926000001</v>
      </c>
      <c r="R61">
        <v>5.5740740740000003</v>
      </c>
      <c r="S61">
        <v>0</v>
      </c>
      <c r="T61">
        <v>7.4907407399999997</v>
      </c>
      <c r="U61">
        <v>6.907407407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f t="shared" si="2"/>
        <v>148.780092583</v>
      </c>
      <c r="AG61" s="10"/>
    </row>
    <row r="62" spans="1:33" ht="15.75" x14ac:dyDescent="0.25">
      <c r="A62" s="14" t="s">
        <v>181</v>
      </c>
      <c r="B62" s="10">
        <v>5</v>
      </c>
      <c r="C62">
        <v>1.296296296</v>
      </c>
      <c r="D62">
        <v>1.296296296</v>
      </c>
      <c r="E62">
        <v>1.296296296</v>
      </c>
      <c r="F62">
        <v>0</v>
      </c>
      <c r="G62">
        <v>1.2222222220000001</v>
      </c>
      <c r="H62">
        <v>0</v>
      </c>
      <c r="I62">
        <v>4.842592593</v>
      </c>
      <c r="J62">
        <v>6.7870370370000002</v>
      </c>
      <c r="K62">
        <v>2.6666666669999999</v>
      </c>
      <c r="L62">
        <v>1.6666666670000001</v>
      </c>
      <c r="M62">
        <v>2.1666666669999999</v>
      </c>
      <c r="N62">
        <v>2.8194444449999998</v>
      </c>
      <c r="O62">
        <v>6.4629629629999998</v>
      </c>
      <c r="P62">
        <v>4.9444444450000002</v>
      </c>
      <c r="Q62">
        <v>6.2453703689999998</v>
      </c>
      <c r="R62">
        <v>0.48148148099999999</v>
      </c>
      <c r="S62">
        <v>0</v>
      </c>
      <c r="T62">
        <v>3.3333333330000001</v>
      </c>
      <c r="U62">
        <v>0.48148148099999999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f t="shared" si="2"/>
        <v>48.009259258000007</v>
      </c>
      <c r="AG62" s="10"/>
    </row>
    <row r="63" spans="1:33" ht="15.75" x14ac:dyDescent="0.25">
      <c r="A63" s="14" t="s">
        <v>182</v>
      </c>
      <c r="B63" s="10">
        <v>4</v>
      </c>
      <c r="C63">
        <v>0.96296296299999995</v>
      </c>
      <c r="D63">
        <v>0.96296296299999995</v>
      </c>
      <c r="E63">
        <v>0.96296296299999995</v>
      </c>
      <c r="F63">
        <v>0</v>
      </c>
      <c r="G63">
        <v>0.85185185200000002</v>
      </c>
      <c r="H63">
        <v>0</v>
      </c>
      <c r="I63">
        <v>2.342592593</v>
      </c>
      <c r="J63">
        <v>5.5833333339999998</v>
      </c>
      <c r="K63">
        <v>2.1666666669999999</v>
      </c>
      <c r="L63">
        <v>1.1666666670000001</v>
      </c>
      <c r="M63">
        <v>0</v>
      </c>
      <c r="N63">
        <v>1.0416666670000001</v>
      </c>
      <c r="O63">
        <v>2.4259259260000001</v>
      </c>
      <c r="P63">
        <v>2.203703704</v>
      </c>
      <c r="Q63">
        <v>3.8379629620000002</v>
      </c>
      <c r="R63">
        <v>0.48148148099999999</v>
      </c>
      <c r="S63">
        <v>0</v>
      </c>
      <c r="T63">
        <v>2.0370370370000002</v>
      </c>
      <c r="U63">
        <v>0.48148148099999999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f t="shared" si="2"/>
        <v>27.509259259999997</v>
      </c>
      <c r="AG63" s="10"/>
    </row>
    <row r="64" spans="1:33" ht="15.75" x14ac:dyDescent="0.25">
      <c r="A64" s="10" t="s">
        <v>183</v>
      </c>
      <c r="B64" s="10">
        <v>26</v>
      </c>
      <c r="C64">
        <v>0.37037037</v>
      </c>
      <c r="D64">
        <v>0.37037037</v>
      </c>
      <c r="E64">
        <v>0.37037037</v>
      </c>
      <c r="F64">
        <v>0</v>
      </c>
      <c r="G64">
        <v>1.259259259</v>
      </c>
      <c r="H64">
        <v>0</v>
      </c>
      <c r="I64">
        <v>0.37037037</v>
      </c>
      <c r="J64">
        <v>1.6296296290000001</v>
      </c>
      <c r="K64">
        <v>0</v>
      </c>
      <c r="L64">
        <v>0</v>
      </c>
      <c r="M64">
        <v>0</v>
      </c>
      <c r="N64">
        <v>1.3472222220000001</v>
      </c>
      <c r="O64">
        <v>3.8518518510000002</v>
      </c>
      <c r="P64">
        <v>0.72222222199999997</v>
      </c>
      <c r="Q64">
        <v>2.7731481480000002</v>
      </c>
      <c r="R64">
        <v>1.148148148</v>
      </c>
      <c r="S64">
        <v>0</v>
      </c>
      <c r="T64">
        <v>0</v>
      </c>
      <c r="U64">
        <v>1.148148148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f t="shared" si="2"/>
        <v>15.361111107000001</v>
      </c>
      <c r="AG64" s="10"/>
    </row>
    <row r="65" spans="1:33" ht="15.75" x14ac:dyDescent="0.25">
      <c r="A65" s="16" t="s">
        <v>184</v>
      </c>
      <c r="B65" s="10">
        <v>25</v>
      </c>
      <c r="C65">
        <v>0.33333333300000001</v>
      </c>
      <c r="D65">
        <v>0.33333333300000001</v>
      </c>
      <c r="E65">
        <v>0.33333333300000001</v>
      </c>
      <c r="F65">
        <v>0</v>
      </c>
      <c r="G65">
        <v>0.37037037</v>
      </c>
      <c r="H65">
        <v>0</v>
      </c>
      <c r="I65">
        <v>2.5</v>
      </c>
      <c r="J65">
        <v>1.703703703</v>
      </c>
      <c r="K65">
        <v>1</v>
      </c>
      <c r="L65">
        <v>1</v>
      </c>
      <c r="M65">
        <v>2.1666666669999999</v>
      </c>
      <c r="N65">
        <v>1.7777777779999999</v>
      </c>
      <c r="O65">
        <v>4.0370370370000002</v>
      </c>
      <c r="P65">
        <v>2.7407407410000002</v>
      </c>
      <c r="Q65">
        <v>2.407407407</v>
      </c>
      <c r="R65">
        <v>0</v>
      </c>
      <c r="S65">
        <v>0</v>
      </c>
      <c r="T65">
        <v>1.296296296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f t="shared" si="2"/>
        <v>21.999999998000003</v>
      </c>
      <c r="AG65" s="10"/>
    </row>
    <row r="66" spans="1:33" ht="15.75" x14ac:dyDescent="0.25">
      <c r="A66" s="13" t="s">
        <v>185</v>
      </c>
      <c r="B66" s="10">
        <v>12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f t="shared" si="2"/>
        <v>0</v>
      </c>
      <c r="AG66" s="10"/>
    </row>
    <row r="67" spans="1:33" ht="15.75" x14ac:dyDescent="0.25">
      <c r="A67" s="17" t="s">
        <v>186</v>
      </c>
      <c r="B67" s="10">
        <v>10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f t="shared" si="2"/>
        <v>0</v>
      </c>
      <c r="AG67" s="10"/>
    </row>
    <row r="68" spans="1:33" ht="15.75" x14ac:dyDescent="0.25">
      <c r="A68" s="13" t="s">
        <v>187</v>
      </c>
      <c r="B68" s="10">
        <v>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f t="shared" si="2"/>
        <v>0</v>
      </c>
      <c r="AG68" s="10"/>
    </row>
    <row r="69" spans="1:33" ht="15.75" x14ac:dyDescent="0.25">
      <c r="A69" s="13" t="s">
        <v>188</v>
      </c>
      <c r="B69" s="10">
        <v>16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f t="shared" si="2"/>
        <v>0</v>
      </c>
      <c r="AG69" s="10"/>
    </row>
    <row r="70" spans="1:33" ht="15.75" x14ac:dyDescent="0.25">
      <c r="A70" s="13" t="s">
        <v>189</v>
      </c>
      <c r="B70" s="10">
        <v>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f t="shared" si="2"/>
        <v>0</v>
      </c>
      <c r="AG70" s="10"/>
    </row>
    <row r="71" spans="1:33" ht="15.75" x14ac:dyDescent="0.25">
      <c r="A71" s="10" t="s">
        <v>190</v>
      </c>
      <c r="B71" s="10">
        <v>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f t="shared" si="2"/>
        <v>0</v>
      </c>
      <c r="AG71" s="10"/>
    </row>
    <row r="72" spans="1:33" ht="15.75" x14ac:dyDescent="0.25">
      <c r="A72" s="10" t="s">
        <v>191</v>
      </c>
      <c r="B72" s="10">
        <v>19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f t="shared" si="2"/>
        <v>0</v>
      </c>
      <c r="AG72" s="10"/>
    </row>
    <row r="73" spans="1:33" ht="15.75" x14ac:dyDescent="0.25">
      <c r="A73" s="10" t="s">
        <v>192</v>
      </c>
      <c r="B73" s="10">
        <v>20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f t="shared" si="2"/>
        <v>0</v>
      </c>
      <c r="AG73" s="10"/>
    </row>
    <row r="74" spans="1:33" ht="15.75" x14ac:dyDescent="0.25">
      <c r="A74" s="10" t="s">
        <v>193</v>
      </c>
      <c r="B74" s="10">
        <v>21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f t="shared" si="2"/>
        <v>0</v>
      </c>
      <c r="AG74" s="10"/>
    </row>
    <row r="75" spans="1:33" ht="15.75" x14ac:dyDescent="0.25">
      <c r="A75" s="13" t="s">
        <v>194</v>
      </c>
      <c r="B75" s="10">
        <v>22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f t="shared" si="2"/>
        <v>0</v>
      </c>
    </row>
    <row r="86" spans="1:32" ht="119.25" customHeight="1" x14ac:dyDescent="0.25">
      <c r="C86" s="3" t="s">
        <v>104</v>
      </c>
      <c r="D86" s="3" t="s">
        <v>121</v>
      </c>
      <c r="E86" s="4" t="s">
        <v>168</v>
      </c>
      <c r="F86" s="5" t="s">
        <v>169</v>
      </c>
      <c r="G86" s="5" t="s">
        <v>170</v>
      </c>
      <c r="H86" s="3" t="s">
        <v>171</v>
      </c>
      <c r="I86" s="3" t="s">
        <v>172</v>
      </c>
      <c r="J86" s="4" t="s">
        <v>173</v>
      </c>
      <c r="K86" s="6" t="s">
        <v>174</v>
      </c>
      <c r="L86" s="6" t="s">
        <v>175</v>
      </c>
      <c r="M86" s="6" t="s">
        <v>176</v>
      </c>
      <c r="N86" s="7" t="s">
        <v>177</v>
      </c>
      <c r="O86" s="6" t="s">
        <v>178</v>
      </c>
      <c r="P86" s="3" t="s">
        <v>179</v>
      </c>
      <c r="Q86" s="3" t="s">
        <v>180</v>
      </c>
      <c r="R86" s="8" t="s">
        <v>181</v>
      </c>
      <c r="S86" s="8" t="s">
        <v>182</v>
      </c>
      <c r="T86" s="3" t="s">
        <v>183</v>
      </c>
      <c r="U86" s="9" t="s">
        <v>184</v>
      </c>
      <c r="V86" s="5" t="s">
        <v>185</v>
      </c>
      <c r="W86" s="4" t="s">
        <v>186</v>
      </c>
      <c r="X86" s="5" t="s">
        <v>187</v>
      </c>
      <c r="Y86" s="5" t="s">
        <v>188</v>
      </c>
      <c r="Z86" s="5" t="s">
        <v>189</v>
      </c>
      <c r="AA86" s="3" t="s">
        <v>190</v>
      </c>
      <c r="AB86" s="3" t="s">
        <v>191</v>
      </c>
      <c r="AC86" s="3" t="s">
        <v>192</v>
      </c>
      <c r="AD86" s="3" t="s">
        <v>193</v>
      </c>
      <c r="AE86" s="5" t="s">
        <v>194</v>
      </c>
    </row>
    <row r="87" spans="1:32" ht="15.75" x14ac:dyDescent="0.25">
      <c r="C87" s="10">
        <f>VLOOKUP(C86,[1]REMix_Param!$B$38:$C$66,2,FALSE)</f>
        <v>7</v>
      </c>
      <c r="D87" s="10">
        <f>VLOOKUP(D86,[1]REMix_Param!$B$38:$C$66,2,FALSE)</f>
        <v>8</v>
      </c>
      <c r="E87" s="10">
        <f>VLOOKUP(E86,[1]REMix_Param!$B$38:$C$66,2,FALSE)</f>
        <v>11</v>
      </c>
      <c r="F87" s="10">
        <f>VLOOKUP(F86,[1]REMix_Param!$B$38:$C$66,2,FALSE)</f>
        <v>13</v>
      </c>
      <c r="G87" s="10">
        <f>VLOOKUP(G86,[1]REMix_Param!$B$38:$C$66,2,FALSE)</f>
        <v>14</v>
      </c>
      <c r="H87" s="10">
        <f>VLOOKUP(H86,[1]REMix_Param!$B$38:$C$66,2,FALSE)</f>
        <v>15</v>
      </c>
      <c r="I87" s="10">
        <f>VLOOKUP(I86,[1]REMix_Param!$B$38:$C$66,2,FALSE)</f>
        <v>18</v>
      </c>
      <c r="J87" s="10">
        <f>VLOOKUP(J86,[1]REMix_Param!$B$38:$C$66,2,FALSE)</f>
        <v>17</v>
      </c>
      <c r="K87" s="10">
        <f>VLOOKUP(K86,[1]REMix_Param!$B$38:$C$66,2,FALSE)</f>
        <v>27</v>
      </c>
      <c r="L87" s="10">
        <f>VLOOKUP(L86,[1]REMix_Param!$B$38:$C$66,2,FALSE)</f>
        <v>28</v>
      </c>
      <c r="M87" s="10">
        <f>VLOOKUP(M86,[1]REMix_Param!$B$38:$C$66,2,FALSE)</f>
        <v>29</v>
      </c>
      <c r="N87" s="10">
        <f>VLOOKUP(N86,[1]REMix_Param!$B$38:$C$66,2,FALSE)</f>
        <v>1</v>
      </c>
      <c r="O87" s="10">
        <f>VLOOKUP(O86,[1]REMix_Param!$B$38:$C$66,2,FALSE)</f>
        <v>6</v>
      </c>
      <c r="P87" s="10">
        <f>VLOOKUP(P86,[1]REMix_Param!$B$38:$C$66,2,FALSE)</f>
        <v>24</v>
      </c>
      <c r="Q87" s="10">
        <f>VLOOKUP(Q86,[1]REMix_Param!$B$38:$C$66,2,FALSE)</f>
        <v>23</v>
      </c>
      <c r="R87" s="10">
        <f>VLOOKUP(R86,[1]REMix_Param!$B$38:$C$66,2,FALSE)</f>
        <v>5</v>
      </c>
      <c r="S87" s="10">
        <f>VLOOKUP(S86,[1]REMix_Param!$B$38:$C$66,2,FALSE)</f>
        <v>4</v>
      </c>
      <c r="T87" s="10">
        <f>VLOOKUP(T86,[1]REMix_Param!$B$38:$C$66,2,FALSE)</f>
        <v>26</v>
      </c>
      <c r="U87" s="10">
        <f>VLOOKUP(U86,[1]REMix_Param!$B$38:$C$66,2,FALSE)</f>
        <v>25</v>
      </c>
      <c r="V87" s="10">
        <f>VLOOKUP(V86,[1]REMix_Param!$B$38:$C$66,2,FALSE)</f>
        <v>12</v>
      </c>
      <c r="W87" s="10">
        <f>VLOOKUP(W86,[1]REMix_Param!$B$38:$C$66,2,FALSE)</f>
        <v>10</v>
      </c>
      <c r="X87" s="10">
        <f>VLOOKUP(X86,[1]REMix_Param!$B$38:$C$66,2,FALSE)</f>
        <v>9</v>
      </c>
      <c r="Y87" s="10">
        <f>VLOOKUP(Y86,[1]REMix_Param!$B$38:$C$66,2,FALSE)</f>
        <v>16</v>
      </c>
      <c r="Z87" s="10">
        <f>VLOOKUP(Z86,[1]REMix_Param!$B$38:$C$66,2,FALSE)</f>
        <v>2</v>
      </c>
      <c r="AA87" s="10">
        <f>VLOOKUP(AA86,[1]REMix_Param!$B$38:$C$66,2,FALSE)</f>
        <v>3</v>
      </c>
      <c r="AB87" s="10">
        <f>VLOOKUP(AB86,[1]REMix_Param!$B$38:$C$66,2,FALSE)</f>
        <v>19</v>
      </c>
      <c r="AC87" s="10">
        <f>VLOOKUP(AC86,[1]REMix_Param!$B$38:$C$66,2,FALSE)</f>
        <v>20</v>
      </c>
      <c r="AD87" s="10">
        <f>VLOOKUP(AD86,[1]REMix_Param!$B$38:$C$66,2,FALSE)</f>
        <v>21</v>
      </c>
      <c r="AE87" s="10">
        <f>VLOOKUP(AE86,[1]REMix_Param!$B$38:$C$66,2,FALSE)</f>
        <v>22</v>
      </c>
      <c r="AF87" t="s">
        <v>197</v>
      </c>
    </row>
    <row r="88" spans="1:32" ht="15.75" x14ac:dyDescent="0.25">
      <c r="A88" s="10" t="s">
        <v>173</v>
      </c>
      <c r="B88" s="10">
        <v>17</v>
      </c>
      <c r="C88">
        <v>3.8611111079999998</v>
      </c>
      <c r="D88">
        <v>3.8611111079999998</v>
      </c>
      <c r="E88">
        <v>3.8611111079999998</v>
      </c>
      <c r="F88">
        <v>0.66666666699999999</v>
      </c>
      <c r="G88">
        <v>0.94444444400000005</v>
      </c>
      <c r="H88">
        <v>5.1944444450000002</v>
      </c>
      <c r="I88">
        <v>33.229166663999997</v>
      </c>
      <c r="J88">
        <v>57.298611108000003</v>
      </c>
      <c r="K88">
        <v>28.493055553000001</v>
      </c>
      <c r="L88">
        <v>16.909722219999999</v>
      </c>
      <c r="M88">
        <v>10.145833333000001</v>
      </c>
      <c r="N88">
        <v>6.6805555559999998</v>
      </c>
      <c r="O88">
        <v>12.652777774</v>
      </c>
      <c r="P88">
        <v>7.2361111119999997</v>
      </c>
      <c r="Q88">
        <v>2.328703704</v>
      </c>
      <c r="R88">
        <v>1.648148148</v>
      </c>
      <c r="S88">
        <v>0</v>
      </c>
      <c r="T88">
        <v>0.55555555599999995</v>
      </c>
      <c r="U88">
        <v>6.9814814810000003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f t="shared" ref="AF88:AF116" si="3">SUM(C88:AE88)</f>
        <v>202.54861108900002</v>
      </c>
    </row>
    <row r="89" spans="1:32" ht="15.75" x14ac:dyDescent="0.25">
      <c r="A89" s="10" t="s">
        <v>172</v>
      </c>
      <c r="B89" s="10">
        <v>18</v>
      </c>
      <c r="C89">
        <v>2.7499999979999998</v>
      </c>
      <c r="D89">
        <v>2.7499999979999998</v>
      </c>
      <c r="E89">
        <v>2.7499999979999998</v>
      </c>
      <c r="F89">
        <v>0.66666666699999999</v>
      </c>
      <c r="G89">
        <v>0.94444444400000005</v>
      </c>
      <c r="H89">
        <v>4.8055555559999998</v>
      </c>
      <c r="I89">
        <v>29.833333331999999</v>
      </c>
      <c r="J89">
        <v>43.458333332000002</v>
      </c>
      <c r="K89">
        <v>21.465277776000001</v>
      </c>
      <c r="L89">
        <v>12.381944443</v>
      </c>
      <c r="M89">
        <v>11.784722221999999</v>
      </c>
      <c r="N89">
        <v>5.7916666670000003</v>
      </c>
      <c r="O89">
        <v>10.652777775000001</v>
      </c>
      <c r="P89">
        <v>5.7916666670000003</v>
      </c>
      <c r="Q89">
        <v>1.5509259259999999</v>
      </c>
      <c r="R89">
        <v>1.4259259259999999</v>
      </c>
      <c r="S89">
        <v>0</v>
      </c>
      <c r="T89">
        <v>0</v>
      </c>
      <c r="U89">
        <v>4.4259259259999997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f t="shared" si="3"/>
        <v>163.22916665299994</v>
      </c>
    </row>
    <row r="90" spans="1:32" ht="15.75" x14ac:dyDescent="0.25">
      <c r="A90" s="11" t="s">
        <v>178</v>
      </c>
      <c r="B90" s="10">
        <v>6</v>
      </c>
      <c r="C90">
        <v>2.629629628</v>
      </c>
      <c r="D90">
        <v>2.629629628</v>
      </c>
      <c r="E90">
        <v>2.629629628</v>
      </c>
      <c r="F90">
        <v>0</v>
      </c>
      <c r="G90">
        <v>2.675925925</v>
      </c>
      <c r="H90">
        <v>0.61111111100000004</v>
      </c>
      <c r="I90">
        <v>14.712962962000001</v>
      </c>
      <c r="J90">
        <v>20.749999997</v>
      </c>
      <c r="K90">
        <v>12.944444444</v>
      </c>
      <c r="L90">
        <v>11.361111111</v>
      </c>
      <c r="M90">
        <v>7.9722222230000002</v>
      </c>
      <c r="N90">
        <v>6.4722222230000002</v>
      </c>
      <c r="O90">
        <v>19.555555552000001</v>
      </c>
      <c r="P90">
        <v>8.6990740750000004</v>
      </c>
      <c r="Q90">
        <v>19.328703703999999</v>
      </c>
      <c r="R90">
        <v>6.6851851849999999</v>
      </c>
      <c r="S90">
        <v>0</v>
      </c>
      <c r="T90">
        <v>4.5185185189999997</v>
      </c>
      <c r="U90">
        <v>11.018518518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f t="shared" si="3"/>
        <v>155.194444433</v>
      </c>
    </row>
    <row r="91" spans="1:32" ht="15.75" x14ac:dyDescent="0.25">
      <c r="A91" s="10" t="s">
        <v>180</v>
      </c>
      <c r="B91" s="10">
        <v>23</v>
      </c>
      <c r="C91">
        <v>3.2962962949999999</v>
      </c>
      <c r="D91">
        <v>3.2962962949999999</v>
      </c>
      <c r="E91">
        <v>3.2962962949999999</v>
      </c>
      <c r="F91">
        <v>0</v>
      </c>
      <c r="G91">
        <v>4.3981481479999998</v>
      </c>
      <c r="H91">
        <v>0.44444444399999999</v>
      </c>
      <c r="I91">
        <v>11.009259258</v>
      </c>
      <c r="J91">
        <v>14.657407406000001</v>
      </c>
      <c r="K91">
        <v>4.9166666670000003</v>
      </c>
      <c r="L91">
        <v>3.6666666669999999</v>
      </c>
      <c r="M91">
        <v>4.3888888890000004</v>
      </c>
      <c r="N91">
        <v>9.6736111109999996</v>
      </c>
      <c r="O91">
        <v>26.67361111</v>
      </c>
      <c r="P91">
        <v>13.789351850999999</v>
      </c>
      <c r="Q91">
        <v>25.300925926000001</v>
      </c>
      <c r="R91">
        <v>5.5740740740000003</v>
      </c>
      <c r="S91">
        <v>0</v>
      </c>
      <c r="T91">
        <v>7.4907407399999997</v>
      </c>
      <c r="U91">
        <v>6.907407407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f t="shared" si="3"/>
        <v>148.780092583</v>
      </c>
    </row>
    <row r="92" spans="1:32" ht="15.75" x14ac:dyDescent="0.25">
      <c r="A92" s="10" t="s">
        <v>179</v>
      </c>
      <c r="B92" s="10">
        <v>24</v>
      </c>
      <c r="C92">
        <v>1.9999999989999999</v>
      </c>
      <c r="D92">
        <v>1.9999999989999999</v>
      </c>
      <c r="E92">
        <v>1.9999999989999999</v>
      </c>
      <c r="F92">
        <v>0</v>
      </c>
      <c r="G92">
        <v>3.268518518</v>
      </c>
      <c r="H92">
        <v>0</v>
      </c>
      <c r="I92">
        <v>4.4351851849999999</v>
      </c>
      <c r="J92">
        <v>12.092592592000001</v>
      </c>
      <c r="K92">
        <v>5.2222222230000002</v>
      </c>
      <c r="L92">
        <v>4.2222222230000002</v>
      </c>
      <c r="M92">
        <v>1.0555555560000001</v>
      </c>
      <c r="N92">
        <v>4.8888888890000004</v>
      </c>
      <c r="O92">
        <v>14.018518516</v>
      </c>
      <c r="P92">
        <v>5.1805555559999998</v>
      </c>
      <c r="Q92">
        <v>12.98611111</v>
      </c>
      <c r="R92">
        <v>4.2777777769999998</v>
      </c>
      <c r="S92">
        <v>0</v>
      </c>
      <c r="T92">
        <v>2.6666666669999999</v>
      </c>
      <c r="U92">
        <v>5.9444444440000002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f t="shared" si="3"/>
        <v>86.259259252999996</v>
      </c>
    </row>
    <row r="93" spans="1:32" ht="15.75" x14ac:dyDescent="0.25">
      <c r="A93" s="12" t="s">
        <v>177</v>
      </c>
      <c r="B93" s="10">
        <v>1</v>
      </c>
      <c r="C93">
        <v>0.88888888799999999</v>
      </c>
      <c r="D93">
        <v>0.88888888799999999</v>
      </c>
      <c r="E93">
        <v>0.88888888799999999</v>
      </c>
      <c r="F93">
        <v>0</v>
      </c>
      <c r="G93">
        <v>1.296296296</v>
      </c>
      <c r="H93">
        <v>0</v>
      </c>
      <c r="I93">
        <v>1.9444444439999999</v>
      </c>
      <c r="J93">
        <v>5.2407407399999997</v>
      </c>
      <c r="K93">
        <v>3.0555555559999998</v>
      </c>
      <c r="L93">
        <v>3.0555555559999998</v>
      </c>
      <c r="M93">
        <v>1.0555555560000001</v>
      </c>
      <c r="N93">
        <v>3.8541666669999999</v>
      </c>
      <c r="O93">
        <v>10.747685184</v>
      </c>
      <c r="P93">
        <v>5.3587962969999996</v>
      </c>
      <c r="Q93">
        <v>10.708333334000001</v>
      </c>
      <c r="R93">
        <v>3.3148148150000001</v>
      </c>
      <c r="S93">
        <v>0</v>
      </c>
      <c r="T93">
        <v>2.3796296300000002</v>
      </c>
      <c r="U93">
        <v>4.9814814820000004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f t="shared" si="3"/>
        <v>59.659722221000003</v>
      </c>
    </row>
    <row r="94" spans="1:32" ht="15.75" x14ac:dyDescent="0.25">
      <c r="A94" s="13" t="s">
        <v>169</v>
      </c>
      <c r="B94" s="10">
        <v>13</v>
      </c>
      <c r="C94">
        <v>1.2777777770000001</v>
      </c>
      <c r="D94">
        <v>1.2777777770000001</v>
      </c>
      <c r="E94">
        <v>1.2777777770000001</v>
      </c>
      <c r="F94">
        <v>0.66666666699999999</v>
      </c>
      <c r="G94">
        <v>0.44444444399999999</v>
      </c>
      <c r="H94">
        <v>3.75</v>
      </c>
      <c r="I94">
        <v>5.8125</v>
      </c>
      <c r="J94">
        <v>13.680555554</v>
      </c>
      <c r="K94">
        <v>7.3124999989999999</v>
      </c>
      <c r="L94">
        <v>6.7916666660000002</v>
      </c>
      <c r="M94">
        <v>1.6666666670000001</v>
      </c>
      <c r="N94">
        <v>2</v>
      </c>
      <c r="O94">
        <v>5.3194444430000001</v>
      </c>
      <c r="P94">
        <v>1.5833333329999999</v>
      </c>
      <c r="Q94">
        <v>1.5231481490000001</v>
      </c>
      <c r="R94">
        <v>0.592592593</v>
      </c>
      <c r="S94">
        <v>0</v>
      </c>
      <c r="T94">
        <v>0</v>
      </c>
      <c r="U94">
        <v>1.592592593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f t="shared" si="3"/>
        <v>56.569444438999994</v>
      </c>
    </row>
    <row r="95" spans="1:32" ht="15.75" x14ac:dyDescent="0.25">
      <c r="A95" s="17" t="s">
        <v>171</v>
      </c>
      <c r="B95" s="10">
        <v>15</v>
      </c>
      <c r="C95">
        <v>1.2777777770000001</v>
      </c>
      <c r="D95">
        <v>1.2777777770000001</v>
      </c>
      <c r="E95">
        <v>1.2777777770000001</v>
      </c>
      <c r="F95">
        <v>0.66666666699999999</v>
      </c>
      <c r="G95">
        <v>0.44444444399999999</v>
      </c>
      <c r="H95">
        <v>3.4166666669999999</v>
      </c>
      <c r="I95">
        <v>9.8958333330000006</v>
      </c>
      <c r="J95">
        <v>15.374999999</v>
      </c>
      <c r="K95">
        <v>6.9791666660000002</v>
      </c>
      <c r="L95">
        <v>5.2916666660000002</v>
      </c>
      <c r="M95">
        <v>2</v>
      </c>
      <c r="N95">
        <v>1.4722222220000001</v>
      </c>
      <c r="O95">
        <v>3.5416666650000002</v>
      </c>
      <c r="P95">
        <v>1.4722222220000001</v>
      </c>
      <c r="Q95">
        <v>0.532407407</v>
      </c>
      <c r="R95">
        <v>0.407407407</v>
      </c>
      <c r="S95">
        <v>0</v>
      </c>
      <c r="T95">
        <v>0</v>
      </c>
      <c r="U95">
        <v>0.407407407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f t="shared" si="3"/>
        <v>55.736111102999999</v>
      </c>
    </row>
    <row r="96" spans="1:32" ht="15.75" x14ac:dyDescent="0.25">
      <c r="A96" s="13" t="s">
        <v>170</v>
      </c>
      <c r="B96" s="10">
        <v>14</v>
      </c>
      <c r="C96">
        <v>1.2777777770000001</v>
      </c>
      <c r="D96">
        <v>1.2777777770000001</v>
      </c>
      <c r="E96">
        <v>1.2777777770000001</v>
      </c>
      <c r="F96">
        <v>0.66666666699999999</v>
      </c>
      <c r="G96">
        <v>0.44444444399999999</v>
      </c>
      <c r="H96">
        <v>3.4166666669999999</v>
      </c>
      <c r="I96">
        <v>6.0625</v>
      </c>
      <c r="J96">
        <v>12.541666664999999</v>
      </c>
      <c r="K96">
        <v>8.2847222210000009</v>
      </c>
      <c r="L96">
        <v>6.7638888880000003</v>
      </c>
      <c r="M96">
        <v>2.9166666669999999</v>
      </c>
      <c r="N96">
        <v>1.1666666670000001</v>
      </c>
      <c r="O96">
        <v>3.0138888879999999</v>
      </c>
      <c r="P96">
        <v>1.7222222229999999</v>
      </c>
      <c r="Q96">
        <v>0.90277777800000003</v>
      </c>
      <c r="R96">
        <v>0.222222222</v>
      </c>
      <c r="S96">
        <v>0</v>
      </c>
      <c r="T96">
        <v>0.55555555599999995</v>
      </c>
      <c r="U96">
        <v>1.555555555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f t="shared" si="3"/>
        <v>54.069444439000009</v>
      </c>
    </row>
    <row r="97" spans="1:32" ht="15.75" x14ac:dyDescent="0.25">
      <c r="A97" s="14" t="s">
        <v>181</v>
      </c>
      <c r="B97" s="10">
        <v>5</v>
      </c>
      <c r="C97">
        <v>1.296296296</v>
      </c>
      <c r="D97">
        <v>1.296296296</v>
      </c>
      <c r="E97">
        <v>1.296296296</v>
      </c>
      <c r="F97">
        <v>0</v>
      </c>
      <c r="G97">
        <v>1.2222222220000001</v>
      </c>
      <c r="H97">
        <v>0</v>
      </c>
      <c r="I97">
        <v>4.842592593</v>
      </c>
      <c r="J97">
        <v>6.7870370370000002</v>
      </c>
      <c r="K97">
        <v>2.6666666669999999</v>
      </c>
      <c r="L97">
        <v>1.6666666670000001</v>
      </c>
      <c r="M97">
        <v>2.1666666669999999</v>
      </c>
      <c r="N97">
        <v>2.8194444449999998</v>
      </c>
      <c r="O97">
        <v>6.4629629629999998</v>
      </c>
      <c r="P97">
        <v>4.9444444450000002</v>
      </c>
      <c r="Q97">
        <v>6.2453703689999998</v>
      </c>
      <c r="R97">
        <v>0.48148148099999999</v>
      </c>
      <c r="S97">
        <v>0</v>
      </c>
      <c r="T97">
        <v>3.3333333330000001</v>
      </c>
      <c r="U97">
        <v>0.48148148099999999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f t="shared" si="3"/>
        <v>48.009259258000007</v>
      </c>
    </row>
    <row r="98" spans="1:32" ht="15.75" x14ac:dyDescent="0.25">
      <c r="A98" s="15" t="s">
        <v>174</v>
      </c>
      <c r="B98" s="10">
        <v>27</v>
      </c>
      <c r="C98">
        <v>0.80555555499999998</v>
      </c>
      <c r="D98">
        <v>0.80555555499999998</v>
      </c>
      <c r="E98">
        <v>0.80555555499999998</v>
      </c>
      <c r="F98">
        <v>0</v>
      </c>
      <c r="G98">
        <v>0</v>
      </c>
      <c r="H98">
        <v>0</v>
      </c>
      <c r="I98">
        <v>5.7152777769999998</v>
      </c>
      <c r="J98">
        <v>6.7569444450000002</v>
      </c>
      <c r="K98">
        <v>2.0416666669999999</v>
      </c>
      <c r="L98">
        <v>0.66666666699999999</v>
      </c>
      <c r="M98">
        <v>3.3333333330000001</v>
      </c>
      <c r="N98">
        <v>1.25</v>
      </c>
      <c r="O98">
        <v>2.3888888879999999</v>
      </c>
      <c r="P98">
        <v>1.25</v>
      </c>
      <c r="Q98">
        <v>0.66666666699999999</v>
      </c>
      <c r="R98">
        <v>0.66666666699999999</v>
      </c>
      <c r="S98">
        <v>0</v>
      </c>
      <c r="T98">
        <v>0</v>
      </c>
      <c r="U98">
        <v>3.6666666669999999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f t="shared" si="3"/>
        <v>30.819444443000005</v>
      </c>
    </row>
    <row r="99" spans="1:32" ht="15.75" x14ac:dyDescent="0.25">
      <c r="A99" s="11" t="s">
        <v>176</v>
      </c>
      <c r="B99" s="10">
        <v>29</v>
      </c>
      <c r="C99">
        <v>0.36111111099999998</v>
      </c>
      <c r="D99">
        <v>0.36111111099999998</v>
      </c>
      <c r="E99">
        <v>0.36111111099999998</v>
      </c>
      <c r="F99">
        <v>0</v>
      </c>
      <c r="G99">
        <v>0</v>
      </c>
      <c r="H99">
        <v>0</v>
      </c>
      <c r="I99">
        <v>8.75</v>
      </c>
      <c r="J99">
        <v>3.9027777779999999</v>
      </c>
      <c r="K99">
        <v>1.375</v>
      </c>
      <c r="L99">
        <v>0</v>
      </c>
      <c r="M99">
        <v>5.8888888890000004</v>
      </c>
      <c r="N99">
        <v>1.25</v>
      </c>
      <c r="O99">
        <v>1.9444444439999999</v>
      </c>
      <c r="P99">
        <v>1.25</v>
      </c>
      <c r="Q99">
        <v>0.66666666699999999</v>
      </c>
      <c r="R99">
        <v>0.66666666699999999</v>
      </c>
      <c r="S99">
        <v>0</v>
      </c>
      <c r="T99">
        <v>0</v>
      </c>
      <c r="U99">
        <v>1.6666666670000001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f t="shared" si="3"/>
        <v>28.444444445000002</v>
      </c>
    </row>
    <row r="100" spans="1:32" ht="15.75" x14ac:dyDescent="0.25">
      <c r="A100" s="14" t="s">
        <v>182</v>
      </c>
      <c r="B100" s="10">
        <v>4</v>
      </c>
      <c r="C100">
        <v>0.96296296299999995</v>
      </c>
      <c r="D100">
        <v>0.96296296299999995</v>
      </c>
      <c r="E100">
        <v>0.96296296299999995</v>
      </c>
      <c r="F100">
        <v>0</v>
      </c>
      <c r="G100">
        <v>0.85185185200000002</v>
      </c>
      <c r="H100">
        <v>0</v>
      </c>
      <c r="I100">
        <v>2.342592593</v>
      </c>
      <c r="J100">
        <v>5.5833333339999998</v>
      </c>
      <c r="K100">
        <v>2.1666666669999999</v>
      </c>
      <c r="L100">
        <v>1.1666666670000001</v>
      </c>
      <c r="M100">
        <v>0</v>
      </c>
      <c r="N100">
        <v>1.0416666670000001</v>
      </c>
      <c r="O100">
        <v>2.4259259260000001</v>
      </c>
      <c r="P100">
        <v>2.203703704</v>
      </c>
      <c r="Q100">
        <v>3.8379629620000002</v>
      </c>
      <c r="R100">
        <v>0.48148148099999999</v>
      </c>
      <c r="S100">
        <v>0</v>
      </c>
      <c r="T100">
        <v>2.0370370370000002</v>
      </c>
      <c r="U100">
        <v>0.48148148099999999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f t="shared" si="3"/>
        <v>27.509259259999997</v>
      </c>
    </row>
    <row r="101" spans="1:32" ht="15.75" x14ac:dyDescent="0.25">
      <c r="A101" s="15" t="s">
        <v>175</v>
      </c>
      <c r="B101" s="10">
        <v>28</v>
      </c>
      <c r="C101">
        <v>0.36111111099999998</v>
      </c>
      <c r="D101">
        <v>0.36111111099999998</v>
      </c>
      <c r="E101">
        <v>0.36111111099999998</v>
      </c>
      <c r="F101">
        <v>0</v>
      </c>
      <c r="G101">
        <v>0</v>
      </c>
      <c r="H101">
        <v>0</v>
      </c>
      <c r="I101">
        <v>4.3611111109999996</v>
      </c>
      <c r="J101">
        <v>4.5694444450000002</v>
      </c>
      <c r="K101">
        <v>1.375</v>
      </c>
      <c r="L101">
        <v>0</v>
      </c>
      <c r="M101">
        <v>3.3333333330000001</v>
      </c>
      <c r="N101">
        <v>1.25</v>
      </c>
      <c r="O101">
        <v>1.9444444439999999</v>
      </c>
      <c r="P101">
        <v>1.25</v>
      </c>
      <c r="Q101">
        <v>0.66666666699999999</v>
      </c>
      <c r="R101">
        <v>0.66666666699999999</v>
      </c>
      <c r="S101">
        <v>0</v>
      </c>
      <c r="T101">
        <v>0</v>
      </c>
      <c r="U101">
        <v>3.6666666669999999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f t="shared" si="3"/>
        <v>24.166666667000005</v>
      </c>
    </row>
    <row r="102" spans="1:32" ht="15.75" x14ac:dyDescent="0.25">
      <c r="A102" s="16" t="s">
        <v>184</v>
      </c>
      <c r="B102" s="10">
        <v>25</v>
      </c>
      <c r="C102">
        <v>0.33333333300000001</v>
      </c>
      <c r="D102">
        <v>0.33333333300000001</v>
      </c>
      <c r="E102">
        <v>0.33333333300000001</v>
      </c>
      <c r="F102">
        <v>0</v>
      </c>
      <c r="G102">
        <v>0.37037037</v>
      </c>
      <c r="H102">
        <v>0</v>
      </c>
      <c r="I102">
        <v>2.5</v>
      </c>
      <c r="J102">
        <v>1.703703703</v>
      </c>
      <c r="K102">
        <v>1</v>
      </c>
      <c r="L102">
        <v>1</v>
      </c>
      <c r="M102">
        <v>2.1666666669999999</v>
      </c>
      <c r="N102">
        <v>1.7777777779999999</v>
      </c>
      <c r="O102">
        <v>4.0370370370000002</v>
      </c>
      <c r="P102">
        <v>2.7407407410000002</v>
      </c>
      <c r="Q102">
        <v>2.407407407</v>
      </c>
      <c r="R102">
        <v>0</v>
      </c>
      <c r="S102">
        <v>0</v>
      </c>
      <c r="T102">
        <v>1.296296296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f t="shared" si="3"/>
        <v>21.999999998000003</v>
      </c>
    </row>
    <row r="103" spans="1:32" ht="15.75" x14ac:dyDescent="0.25">
      <c r="A103" s="10" t="s">
        <v>183</v>
      </c>
      <c r="B103" s="10">
        <v>26</v>
      </c>
      <c r="C103">
        <v>0.37037037</v>
      </c>
      <c r="D103">
        <v>0.37037037</v>
      </c>
      <c r="E103">
        <v>0.37037037</v>
      </c>
      <c r="F103">
        <v>0</v>
      </c>
      <c r="G103">
        <v>1.259259259</v>
      </c>
      <c r="H103">
        <v>0</v>
      </c>
      <c r="I103">
        <v>0.37037037</v>
      </c>
      <c r="J103">
        <v>1.6296296290000001</v>
      </c>
      <c r="K103">
        <v>0</v>
      </c>
      <c r="L103">
        <v>0</v>
      </c>
      <c r="M103">
        <v>0</v>
      </c>
      <c r="N103">
        <v>1.3472222220000001</v>
      </c>
      <c r="O103">
        <v>3.8518518510000002</v>
      </c>
      <c r="P103">
        <v>0.72222222199999997</v>
      </c>
      <c r="Q103">
        <v>2.7731481480000002</v>
      </c>
      <c r="R103">
        <v>1.148148148</v>
      </c>
      <c r="S103">
        <v>0</v>
      </c>
      <c r="T103">
        <v>0</v>
      </c>
      <c r="U103">
        <v>1.148148148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f t="shared" si="3"/>
        <v>15.361111107000001</v>
      </c>
    </row>
    <row r="104" spans="1:32" ht="15.75" x14ac:dyDescent="0.25">
      <c r="A104" s="10" t="s">
        <v>104</v>
      </c>
      <c r="B104" s="10">
        <v>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0.5</v>
      </c>
      <c r="I104">
        <v>2.5</v>
      </c>
      <c r="J104">
        <v>4.3888888890000004</v>
      </c>
      <c r="K104">
        <v>2</v>
      </c>
      <c r="L104">
        <v>2</v>
      </c>
      <c r="M104">
        <v>0</v>
      </c>
      <c r="N104">
        <v>0.77777777800000003</v>
      </c>
      <c r="O104">
        <v>0.77777777800000003</v>
      </c>
      <c r="P104">
        <v>0.77777777800000003</v>
      </c>
      <c r="Q104">
        <v>0.25925925900000002</v>
      </c>
      <c r="R104">
        <v>0.25925925900000002</v>
      </c>
      <c r="S104">
        <v>0</v>
      </c>
      <c r="T104">
        <v>0</v>
      </c>
      <c r="U104">
        <v>0.25925925900000002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f t="shared" si="3"/>
        <v>14.500000000000004</v>
      </c>
    </row>
    <row r="105" spans="1:32" ht="15.75" x14ac:dyDescent="0.25">
      <c r="A105" s="10" t="s">
        <v>121</v>
      </c>
      <c r="B105" s="10">
        <v>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0.5</v>
      </c>
      <c r="I105">
        <v>2.5</v>
      </c>
      <c r="J105">
        <v>4.3888888890000004</v>
      </c>
      <c r="K105">
        <v>2</v>
      </c>
      <c r="L105">
        <v>2</v>
      </c>
      <c r="M105">
        <v>0</v>
      </c>
      <c r="N105">
        <v>0.77777777800000003</v>
      </c>
      <c r="O105">
        <v>0.77777777800000003</v>
      </c>
      <c r="P105">
        <v>0.77777777800000003</v>
      </c>
      <c r="Q105">
        <v>0.25925925900000002</v>
      </c>
      <c r="R105">
        <v>0.25925925900000002</v>
      </c>
      <c r="S105">
        <v>0</v>
      </c>
      <c r="T105">
        <v>0</v>
      </c>
      <c r="U105">
        <v>0.25925925900000002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f t="shared" si="3"/>
        <v>14.500000000000004</v>
      </c>
    </row>
    <row r="106" spans="1:32" ht="15.75" x14ac:dyDescent="0.25">
      <c r="A106" s="10" t="s">
        <v>168</v>
      </c>
      <c r="B106" s="10">
        <v>11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0.5</v>
      </c>
      <c r="I106">
        <v>2.5</v>
      </c>
      <c r="J106">
        <v>4.3888888890000004</v>
      </c>
      <c r="K106">
        <v>2</v>
      </c>
      <c r="L106">
        <v>2</v>
      </c>
      <c r="M106">
        <v>0</v>
      </c>
      <c r="N106">
        <v>0.77777777800000003</v>
      </c>
      <c r="O106">
        <v>0.77777777800000003</v>
      </c>
      <c r="P106">
        <v>0.77777777800000003</v>
      </c>
      <c r="Q106">
        <v>0.25925925900000002</v>
      </c>
      <c r="R106">
        <v>0.25925925900000002</v>
      </c>
      <c r="S106">
        <v>0</v>
      </c>
      <c r="T106">
        <v>0</v>
      </c>
      <c r="U106">
        <v>0.25925925900000002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f t="shared" si="3"/>
        <v>14.500000000000004</v>
      </c>
    </row>
    <row r="107" spans="1:32" ht="15.75" x14ac:dyDescent="0.25">
      <c r="A107" s="13" t="s">
        <v>185</v>
      </c>
      <c r="B107" s="10">
        <v>12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f t="shared" si="3"/>
        <v>0</v>
      </c>
    </row>
    <row r="108" spans="1:32" ht="15.75" x14ac:dyDescent="0.25">
      <c r="A108" s="17" t="s">
        <v>186</v>
      </c>
      <c r="B108" s="10">
        <v>10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f t="shared" si="3"/>
        <v>0</v>
      </c>
    </row>
    <row r="109" spans="1:32" ht="15.75" x14ac:dyDescent="0.25">
      <c r="A109" s="13" t="s">
        <v>187</v>
      </c>
      <c r="B109" s="10">
        <v>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f t="shared" si="3"/>
        <v>0</v>
      </c>
    </row>
    <row r="110" spans="1:32" ht="15.75" x14ac:dyDescent="0.25">
      <c r="A110" s="13" t="s">
        <v>188</v>
      </c>
      <c r="B110" s="10">
        <v>16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f t="shared" si="3"/>
        <v>0</v>
      </c>
    </row>
    <row r="111" spans="1:32" ht="15.75" x14ac:dyDescent="0.25">
      <c r="A111" s="13" t="s">
        <v>189</v>
      </c>
      <c r="B111" s="10">
        <v>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f t="shared" si="3"/>
        <v>0</v>
      </c>
    </row>
    <row r="112" spans="1:32" ht="15.75" x14ac:dyDescent="0.25">
      <c r="A112" s="10" t="s">
        <v>190</v>
      </c>
      <c r="B112" s="10">
        <v>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f t="shared" si="3"/>
        <v>0</v>
      </c>
    </row>
    <row r="113" spans="1:32" ht="15.75" x14ac:dyDescent="0.25">
      <c r="A113" s="10" t="s">
        <v>191</v>
      </c>
      <c r="B113" s="10">
        <v>19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f t="shared" si="3"/>
        <v>0</v>
      </c>
    </row>
    <row r="114" spans="1:32" ht="15.75" x14ac:dyDescent="0.25">
      <c r="A114" s="10" t="s">
        <v>192</v>
      </c>
      <c r="B114" s="10">
        <v>20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f t="shared" si="3"/>
        <v>0</v>
      </c>
    </row>
    <row r="115" spans="1:32" ht="15.75" x14ac:dyDescent="0.25">
      <c r="A115" s="10" t="s">
        <v>193</v>
      </c>
      <c r="B115" s="10">
        <v>21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f t="shared" si="3"/>
        <v>0</v>
      </c>
    </row>
    <row r="116" spans="1:32" ht="15.75" x14ac:dyDescent="0.25">
      <c r="A116" s="13" t="s">
        <v>194</v>
      </c>
      <c r="B116" s="10">
        <v>22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f t="shared" si="3"/>
        <v>0</v>
      </c>
    </row>
  </sheetData>
  <conditionalFormatting sqref="AF4:AF32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F47:AF7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F88:AF11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AE32">
    <cfRule type="cellIs" dxfId="50" priority="2" operator="greaterThan">
      <formula>10</formula>
    </cfRule>
    <cfRule type="cellIs" dxfId="49" priority="3" operator="greaterThan">
      <formula>1</formula>
    </cfRule>
    <cfRule type="cellIs" dxfId="48" priority="4" operator="lessThan">
      <formula>0.1</formula>
    </cfRule>
  </conditionalFormatting>
  <conditionalFormatting sqref="C33:V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0"/>
  <sheetViews>
    <sheetView topLeftCell="A25" workbookViewId="0">
      <selection activeCell="E9" sqref="E9"/>
    </sheetView>
  </sheetViews>
  <sheetFormatPr baseColWidth="10" defaultRowHeight="15" x14ac:dyDescent="0.25"/>
  <cols>
    <col min="2" max="2" width="17" bestFit="1" customWidth="1"/>
    <col min="5" max="5" width="22" bestFit="1" customWidth="1"/>
    <col min="9" max="9" width="69.28515625" customWidth="1"/>
    <col min="16" max="16" width="15.28515625" customWidth="1"/>
  </cols>
  <sheetData>
    <row r="1" spans="1:8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</row>
    <row r="2" spans="1:87" x14ac:dyDescent="0.25">
      <c r="A2" t="s">
        <v>87</v>
      </c>
      <c r="B2" t="s">
        <v>88</v>
      </c>
      <c r="C2" t="s">
        <v>89</v>
      </c>
      <c r="E2" t="s">
        <v>90</v>
      </c>
      <c r="F2" t="s">
        <v>91</v>
      </c>
      <c r="G2">
        <v>1</v>
      </c>
      <c r="H2" t="s">
        <v>8</v>
      </c>
      <c r="I2">
        <v>1</v>
      </c>
      <c r="J2">
        <v>-1</v>
      </c>
      <c r="K2">
        <v>-2</v>
      </c>
      <c r="L2">
        <v>-1</v>
      </c>
      <c r="M2">
        <v>0</v>
      </c>
      <c r="N2">
        <v>0</v>
      </c>
      <c r="O2">
        <v>0</v>
      </c>
      <c r="P2">
        <v>0</v>
      </c>
    </row>
    <row r="3" spans="1:87" x14ac:dyDescent="0.25">
      <c r="A3" t="s">
        <v>87</v>
      </c>
      <c r="B3" t="s">
        <v>88</v>
      </c>
      <c r="C3" t="s">
        <v>92</v>
      </c>
      <c r="E3" t="s">
        <v>90</v>
      </c>
      <c r="F3" t="s">
        <v>91</v>
      </c>
      <c r="G3">
        <v>1</v>
      </c>
      <c r="H3" t="s">
        <v>9</v>
      </c>
      <c r="I3">
        <v>-1</v>
      </c>
      <c r="J3">
        <v>1</v>
      </c>
      <c r="K3">
        <v>-2</v>
      </c>
      <c r="L3">
        <v>-1</v>
      </c>
      <c r="M3">
        <v>0</v>
      </c>
      <c r="N3">
        <v>0</v>
      </c>
      <c r="O3">
        <v>0</v>
      </c>
      <c r="P3">
        <v>0</v>
      </c>
    </row>
    <row r="4" spans="1:87" x14ac:dyDescent="0.25">
      <c r="A4" t="s">
        <v>87</v>
      </c>
      <c r="B4" t="s">
        <v>93</v>
      </c>
      <c r="D4" t="s">
        <v>94</v>
      </c>
      <c r="E4" t="s">
        <v>95</v>
      </c>
      <c r="F4" t="s">
        <v>96</v>
      </c>
      <c r="G4" t="s">
        <v>97</v>
      </c>
      <c r="H4" t="s">
        <v>98</v>
      </c>
      <c r="I4">
        <v>-2</v>
      </c>
      <c r="J4">
        <v>-2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</row>
    <row r="5" spans="1:87" x14ac:dyDescent="0.25">
      <c r="A5" t="s">
        <v>87</v>
      </c>
      <c r="B5" t="s">
        <v>93</v>
      </c>
      <c r="D5" t="s">
        <v>99</v>
      </c>
      <c r="E5" t="s">
        <v>100</v>
      </c>
      <c r="F5" t="s">
        <v>96</v>
      </c>
      <c r="G5" t="s">
        <v>97</v>
      </c>
      <c r="H5" t="s">
        <v>101</v>
      </c>
      <c r="I5">
        <v>-1</v>
      </c>
      <c r="J5">
        <v>-1</v>
      </c>
      <c r="K5">
        <v>0</v>
      </c>
      <c r="L5">
        <v>1</v>
      </c>
      <c r="M5">
        <v>0</v>
      </c>
      <c r="N5">
        <v>0</v>
      </c>
      <c r="O5">
        <v>-1</v>
      </c>
      <c r="P5">
        <v>-1</v>
      </c>
    </row>
    <row r="6" spans="1:87" x14ac:dyDescent="0.25">
      <c r="A6" t="s">
        <v>87</v>
      </c>
      <c r="B6" t="s">
        <v>88</v>
      </c>
      <c r="C6" t="s">
        <v>102</v>
      </c>
      <c r="E6" t="s">
        <v>103</v>
      </c>
      <c r="F6" t="s">
        <v>91</v>
      </c>
      <c r="G6">
        <v>1</v>
      </c>
      <c r="H6" t="s">
        <v>12</v>
      </c>
      <c r="I6">
        <v>0</v>
      </c>
      <c r="J6">
        <v>0</v>
      </c>
      <c r="K6">
        <v>0</v>
      </c>
      <c r="L6">
        <v>0</v>
      </c>
      <c r="M6">
        <v>1</v>
      </c>
      <c r="N6">
        <v>2</v>
      </c>
      <c r="O6">
        <v>0</v>
      </c>
      <c r="P6">
        <v>0</v>
      </c>
    </row>
    <row r="7" spans="1:87" x14ac:dyDescent="0.25">
      <c r="A7" t="s">
        <v>87</v>
      </c>
      <c r="B7" t="s">
        <v>88</v>
      </c>
      <c r="C7" t="s">
        <v>102</v>
      </c>
      <c r="E7" t="s">
        <v>103</v>
      </c>
      <c r="F7" t="s">
        <v>104</v>
      </c>
      <c r="G7" t="s">
        <v>105</v>
      </c>
      <c r="H7" t="s">
        <v>13</v>
      </c>
      <c r="I7">
        <v>0</v>
      </c>
      <c r="J7">
        <v>0</v>
      </c>
      <c r="K7">
        <v>0</v>
      </c>
      <c r="L7">
        <v>0</v>
      </c>
      <c r="M7">
        <v>2</v>
      </c>
      <c r="N7">
        <v>1</v>
      </c>
      <c r="O7">
        <v>0</v>
      </c>
      <c r="P7">
        <v>0</v>
      </c>
    </row>
    <row r="8" spans="1:87" x14ac:dyDescent="0.25">
      <c r="A8" t="s">
        <v>106</v>
      </c>
      <c r="B8" t="s">
        <v>107</v>
      </c>
      <c r="E8" t="s">
        <v>108</v>
      </c>
      <c r="F8" t="s">
        <v>109</v>
      </c>
      <c r="G8" t="s">
        <v>110</v>
      </c>
      <c r="H8" t="s">
        <v>111</v>
      </c>
      <c r="I8">
        <v>0</v>
      </c>
      <c r="J8">
        <v>0</v>
      </c>
      <c r="K8">
        <v>0</v>
      </c>
      <c r="L8">
        <v>-1</v>
      </c>
      <c r="M8">
        <v>0</v>
      </c>
      <c r="N8">
        <v>0</v>
      </c>
      <c r="O8">
        <v>1</v>
      </c>
      <c r="P8">
        <v>-3</v>
      </c>
    </row>
    <row r="9" spans="1:87" x14ac:dyDescent="0.25">
      <c r="A9" t="s">
        <v>87</v>
      </c>
      <c r="B9" t="s">
        <v>112</v>
      </c>
      <c r="C9" t="s">
        <v>113</v>
      </c>
      <c r="D9" t="s">
        <v>114</v>
      </c>
      <c r="E9" t="s">
        <v>115</v>
      </c>
      <c r="F9" t="s">
        <v>116</v>
      </c>
      <c r="G9" t="s">
        <v>117</v>
      </c>
    </row>
    <row r="10" spans="1:87" x14ac:dyDescent="0.25">
      <c r="A10" t="s">
        <v>87</v>
      </c>
      <c r="B10" t="s">
        <v>88</v>
      </c>
      <c r="C10" t="s">
        <v>89</v>
      </c>
      <c r="E10" t="s">
        <v>90</v>
      </c>
      <c r="F10" t="s">
        <v>118</v>
      </c>
      <c r="G10">
        <v>1</v>
      </c>
      <c r="H10" t="s">
        <v>16</v>
      </c>
    </row>
    <row r="11" spans="1:87" x14ac:dyDescent="0.25">
      <c r="A11" t="s">
        <v>87</v>
      </c>
      <c r="B11" t="s">
        <v>88</v>
      </c>
      <c r="C11" t="s">
        <v>89</v>
      </c>
      <c r="E11" t="s">
        <v>90</v>
      </c>
      <c r="F11" t="s">
        <v>119</v>
      </c>
      <c r="G11" t="s">
        <v>120</v>
      </c>
      <c r="H11" t="s">
        <v>17</v>
      </c>
    </row>
    <row r="12" spans="1:87" x14ac:dyDescent="0.25">
      <c r="A12" t="s">
        <v>87</v>
      </c>
      <c r="B12" t="s">
        <v>88</v>
      </c>
      <c r="C12" t="s">
        <v>89</v>
      </c>
      <c r="E12" t="s">
        <v>90</v>
      </c>
      <c r="F12" t="s">
        <v>121</v>
      </c>
      <c r="G12">
        <v>1</v>
      </c>
      <c r="H12" t="s">
        <v>18</v>
      </c>
    </row>
    <row r="13" spans="1:87" x14ac:dyDescent="0.25">
      <c r="A13" t="s">
        <v>87</v>
      </c>
      <c r="B13" t="s">
        <v>88</v>
      </c>
      <c r="C13" t="s">
        <v>122</v>
      </c>
      <c r="E13" t="s">
        <v>90</v>
      </c>
      <c r="F13" t="s">
        <v>91</v>
      </c>
      <c r="G13">
        <v>1</v>
      </c>
      <c r="H13" t="s">
        <v>19</v>
      </c>
    </row>
    <row r="14" spans="1:87" x14ac:dyDescent="0.25">
      <c r="A14" t="s">
        <v>87</v>
      </c>
      <c r="B14" t="s">
        <v>88</v>
      </c>
      <c r="C14" t="s">
        <v>122</v>
      </c>
      <c r="E14" t="s">
        <v>90</v>
      </c>
      <c r="F14" t="s">
        <v>118</v>
      </c>
      <c r="G14">
        <v>1</v>
      </c>
      <c r="H14" t="s">
        <v>20</v>
      </c>
    </row>
    <row r="15" spans="1:87" x14ac:dyDescent="0.25">
      <c r="A15" t="s">
        <v>87</v>
      </c>
      <c r="B15" t="s">
        <v>88</v>
      </c>
      <c r="C15" t="s">
        <v>122</v>
      </c>
      <c r="E15" t="s">
        <v>90</v>
      </c>
      <c r="F15" t="s">
        <v>119</v>
      </c>
      <c r="G15" t="s">
        <v>120</v>
      </c>
      <c r="H15" t="s">
        <v>21</v>
      </c>
    </row>
    <row r="16" spans="1:87" x14ac:dyDescent="0.25">
      <c r="A16" t="s">
        <v>87</v>
      </c>
      <c r="B16" t="s">
        <v>88</v>
      </c>
      <c r="C16" t="s">
        <v>122</v>
      </c>
      <c r="E16" t="s">
        <v>90</v>
      </c>
      <c r="F16" t="s">
        <v>121</v>
      </c>
      <c r="G16">
        <v>1</v>
      </c>
      <c r="H16" t="s">
        <v>22</v>
      </c>
    </row>
    <row r="17" spans="1:8" x14ac:dyDescent="0.25">
      <c r="A17" t="s">
        <v>87</v>
      </c>
      <c r="B17" t="s">
        <v>88</v>
      </c>
      <c r="C17" t="s">
        <v>92</v>
      </c>
      <c r="E17" t="s">
        <v>90</v>
      </c>
      <c r="F17" t="s">
        <v>118</v>
      </c>
      <c r="G17">
        <v>1</v>
      </c>
      <c r="H17" t="s">
        <v>23</v>
      </c>
    </row>
    <row r="18" spans="1:8" x14ac:dyDescent="0.25">
      <c r="A18" t="s">
        <v>87</v>
      </c>
      <c r="B18" t="s">
        <v>88</v>
      </c>
      <c r="C18" t="s">
        <v>92</v>
      </c>
      <c r="E18" t="s">
        <v>90</v>
      </c>
      <c r="F18" t="s">
        <v>119</v>
      </c>
      <c r="G18" t="s">
        <v>120</v>
      </c>
      <c r="H18" t="s">
        <v>24</v>
      </c>
    </row>
    <row r="19" spans="1:8" x14ac:dyDescent="0.25">
      <c r="A19" t="s">
        <v>87</v>
      </c>
      <c r="B19" t="s">
        <v>88</v>
      </c>
      <c r="C19" t="s">
        <v>92</v>
      </c>
      <c r="E19" t="s">
        <v>90</v>
      </c>
      <c r="F19" t="s">
        <v>121</v>
      </c>
      <c r="G19">
        <v>1</v>
      </c>
      <c r="H19" t="s">
        <v>25</v>
      </c>
    </row>
    <row r="20" spans="1:8" x14ac:dyDescent="0.25">
      <c r="A20" t="s">
        <v>87</v>
      </c>
      <c r="B20" t="s">
        <v>88</v>
      </c>
      <c r="C20" t="s">
        <v>123</v>
      </c>
      <c r="E20" t="s">
        <v>90</v>
      </c>
      <c r="F20" t="s">
        <v>91</v>
      </c>
      <c r="G20">
        <v>1</v>
      </c>
      <c r="H20" t="s">
        <v>26</v>
      </c>
    </row>
    <row r="21" spans="1:8" x14ac:dyDescent="0.25">
      <c r="A21" t="s">
        <v>87</v>
      </c>
      <c r="B21" t="s">
        <v>88</v>
      </c>
      <c r="C21" t="s">
        <v>123</v>
      </c>
      <c r="E21" t="s">
        <v>90</v>
      </c>
      <c r="F21" t="s">
        <v>118</v>
      </c>
      <c r="G21">
        <v>1</v>
      </c>
      <c r="H21" t="s">
        <v>27</v>
      </c>
    </row>
    <row r="22" spans="1:8" x14ac:dyDescent="0.25">
      <c r="A22" t="s">
        <v>87</v>
      </c>
      <c r="B22" t="s">
        <v>88</v>
      </c>
      <c r="C22" t="s">
        <v>123</v>
      </c>
      <c r="E22" t="s">
        <v>90</v>
      </c>
      <c r="F22" t="s">
        <v>119</v>
      </c>
      <c r="G22" t="s">
        <v>120</v>
      </c>
      <c r="H22" t="s">
        <v>28</v>
      </c>
    </row>
    <row r="23" spans="1:8" x14ac:dyDescent="0.25">
      <c r="A23" t="s">
        <v>87</v>
      </c>
      <c r="B23" t="s">
        <v>88</v>
      </c>
      <c r="C23" t="s">
        <v>123</v>
      </c>
      <c r="E23" t="s">
        <v>90</v>
      </c>
      <c r="F23" t="s">
        <v>121</v>
      </c>
      <c r="G23">
        <v>1</v>
      </c>
      <c r="H23" t="s">
        <v>29</v>
      </c>
    </row>
    <row r="24" spans="1:8" x14ac:dyDescent="0.25">
      <c r="A24" t="s">
        <v>87</v>
      </c>
      <c r="B24" t="s">
        <v>124</v>
      </c>
      <c r="C24" t="s">
        <v>125</v>
      </c>
      <c r="D24" t="s">
        <v>124</v>
      </c>
      <c r="E24" t="s">
        <v>124</v>
      </c>
      <c r="F24" t="s">
        <v>91</v>
      </c>
      <c r="G24">
        <v>1</v>
      </c>
      <c r="H24" t="s">
        <v>30</v>
      </c>
    </row>
    <row r="25" spans="1:8" x14ac:dyDescent="0.25">
      <c r="A25" t="s">
        <v>87</v>
      </c>
      <c r="B25" t="s">
        <v>124</v>
      </c>
      <c r="C25" t="s">
        <v>125</v>
      </c>
      <c r="D25" t="s">
        <v>126</v>
      </c>
      <c r="E25" t="s">
        <v>124</v>
      </c>
      <c r="F25" t="s">
        <v>91</v>
      </c>
      <c r="G25">
        <v>1</v>
      </c>
      <c r="H25" t="s">
        <v>31</v>
      </c>
    </row>
    <row r="26" spans="1:8" x14ac:dyDescent="0.25">
      <c r="A26" t="s">
        <v>87</v>
      </c>
      <c r="B26" t="s">
        <v>124</v>
      </c>
      <c r="C26" t="s">
        <v>125</v>
      </c>
      <c r="D26" t="s">
        <v>124</v>
      </c>
      <c r="E26" t="s">
        <v>124</v>
      </c>
      <c r="F26" t="s">
        <v>118</v>
      </c>
      <c r="G26">
        <v>1</v>
      </c>
      <c r="H26" t="s">
        <v>32</v>
      </c>
    </row>
    <row r="27" spans="1:8" x14ac:dyDescent="0.25">
      <c r="A27" t="s">
        <v>87</v>
      </c>
      <c r="B27" t="s">
        <v>124</v>
      </c>
      <c r="C27" t="s">
        <v>125</v>
      </c>
      <c r="D27" t="s">
        <v>124</v>
      </c>
      <c r="E27" t="s">
        <v>124</v>
      </c>
      <c r="F27" t="s">
        <v>119</v>
      </c>
      <c r="G27" t="s">
        <v>120</v>
      </c>
      <c r="H27" t="s">
        <v>33</v>
      </c>
    </row>
    <row r="28" spans="1:8" x14ac:dyDescent="0.25">
      <c r="A28" t="s">
        <v>87</v>
      </c>
      <c r="B28" t="s">
        <v>124</v>
      </c>
      <c r="C28" t="s">
        <v>125</v>
      </c>
      <c r="D28" t="s">
        <v>124</v>
      </c>
      <c r="E28" t="s">
        <v>124</v>
      </c>
      <c r="F28" t="s">
        <v>121</v>
      </c>
      <c r="G28">
        <v>1</v>
      </c>
      <c r="H28" t="s">
        <v>34</v>
      </c>
    </row>
    <row r="29" spans="1:8" x14ac:dyDescent="0.25">
      <c r="A29" t="s">
        <v>87</v>
      </c>
      <c r="B29" t="s">
        <v>124</v>
      </c>
      <c r="C29" t="s">
        <v>125</v>
      </c>
      <c r="D29" t="s">
        <v>126</v>
      </c>
      <c r="E29" t="s">
        <v>124</v>
      </c>
      <c r="F29" t="s">
        <v>121</v>
      </c>
      <c r="G29">
        <v>1</v>
      </c>
      <c r="H29" t="s">
        <v>35</v>
      </c>
    </row>
    <row r="30" spans="1:8" x14ac:dyDescent="0.25">
      <c r="A30" t="s">
        <v>87</v>
      </c>
      <c r="B30" t="s">
        <v>124</v>
      </c>
      <c r="C30" t="s">
        <v>125</v>
      </c>
      <c r="D30" t="s">
        <v>126</v>
      </c>
      <c r="E30" t="s">
        <v>124</v>
      </c>
      <c r="F30" t="s">
        <v>104</v>
      </c>
      <c r="G30" t="s">
        <v>127</v>
      </c>
      <c r="H30" t="s">
        <v>36</v>
      </c>
    </row>
    <row r="31" spans="1:8" x14ac:dyDescent="0.25">
      <c r="A31" t="s">
        <v>87</v>
      </c>
      <c r="B31" t="s">
        <v>124</v>
      </c>
      <c r="C31" t="s">
        <v>125</v>
      </c>
      <c r="D31" t="s">
        <v>126</v>
      </c>
      <c r="E31" t="s">
        <v>124</v>
      </c>
      <c r="F31" t="s">
        <v>104</v>
      </c>
      <c r="G31" t="s">
        <v>127</v>
      </c>
      <c r="H31" t="s">
        <v>37</v>
      </c>
    </row>
    <row r="32" spans="1:8" x14ac:dyDescent="0.25">
      <c r="A32" t="s">
        <v>87</v>
      </c>
      <c r="B32" t="s">
        <v>124</v>
      </c>
      <c r="C32" t="s">
        <v>128</v>
      </c>
      <c r="D32" t="s">
        <v>124</v>
      </c>
      <c r="E32" t="s">
        <v>124</v>
      </c>
      <c r="F32" t="s">
        <v>91</v>
      </c>
      <c r="G32">
        <v>1</v>
      </c>
      <c r="H32" t="s">
        <v>38</v>
      </c>
    </row>
    <row r="33" spans="1:8" x14ac:dyDescent="0.25">
      <c r="A33" t="s">
        <v>87</v>
      </c>
      <c r="B33" t="s">
        <v>124</v>
      </c>
      <c r="C33" t="s">
        <v>128</v>
      </c>
      <c r="D33" t="s">
        <v>126</v>
      </c>
      <c r="E33" t="s">
        <v>124</v>
      </c>
      <c r="F33" t="s">
        <v>91</v>
      </c>
      <c r="G33">
        <v>1</v>
      </c>
      <c r="H33" t="s">
        <v>39</v>
      </c>
    </row>
    <row r="34" spans="1:8" x14ac:dyDescent="0.25">
      <c r="A34" t="s">
        <v>87</v>
      </c>
      <c r="B34" t="s">
        <v>124</v>
      </c>
      <c r="C34" t="s">
        <v>128</v>
      </c>
      <c r="D34" t="s">
        <v>124</v>
      </c>
      <c r="E34" t="s">
        <v>124</v>
      </c>
      <c r="F34" t="s">
        <v>118</v>
      </c>
      <c r="H34" t="s">
        <v>40</v>
      </c>
    </row>
    <row r="35" spans="1:8" x14ac:dyDescent="0.25">
      <c r="A35" t="s">
        <v>87</v>
      </c>
      <c r="B35" t="s">
        <v>124</v>
      </c>
      <c r="C35" t="s">
        <v>128</v>
      </c>
      <c r="D35" t="s">
        <v>124</v>
      </c>
      <c r="E35" t="s">
        <v>124</v>
      </c>
      <c r="F35" t="s">
        <v>119</v>
      </c>
      <c r="G35" t="s">
        <v>120</v>
      </c>
      <c r="H35" t="s">
        <v>41</v>
      </c>
    </row>
    <row r="36" spans="1:8" x14ac:dyDescent="0.25">
      <c r="A36" t="s">
        <v>87</v>
      </c>
      <c r="B36" t="s">
        <v>124</v>
      </c>
      <c r="C36" t="s">
        <v>128</v>
      </c>
      <c r="D36" t="s">
        <v>124</v>
      </c>
      <c r="E36" t="s">
        <v>124</v>
      </c>
      <c r="F36" t="s">
        <v>121</v>
      </c>
      <c r="G36">
        <v>1</v>
      </c>
      <c r="H36" t="s">
        <v>42</v>
      </c>
    </row>
    <row r="37" spans="1:8" x14ac:dyDescent="0.25">
      <c r="A37" t="s">
        <v>87</v>
      </c>
      <c r="B37" t="s">
        <v>124</v>
      </c>
      <c r="C37" t="s">
        <v>128</v>
      </c>
      <c r="D37" t="s">
        <v>126</v>
      </c>
      <c r="E37" t="s">
        <v>124</v>
      </c>
      <c r="F37" t="s">
        <v>121</v>
      </c>
      <c r="G37">
        <v>1</v>
      </c>
      <c r="H37" t="s">
        <v>43</v>
      </c>
    </row>
    <row r="38" spans="1:8" x14ac:dyDescent="0.25">
      <c r="A38" t="s">
        <v>87</v>
      </c>
      <c r="B38" t="s">
        <v>124</v>
      </c>
      <c r="C38" t="s">
        <v>128</v>
      </c>
      <c r="D38" t="s">
        <v>126</v>
      </c>
      <c r="E38" t="s">
        <v>124</v>
      </c>
      <c r="F38" t="s">
        <v>104</v>
      </c>
      <c r="G38" t="s">
        <v>127</v>
      </c>
      <c r="H38" t="s">
        <v>44</v>
      </c>
    </row>
    <row r="39" spans="1:8" x14ac:dyDescent="0.25">
      <c r="A39" t="s">
        <v>87</v>
      </c>
      <c r="B39" t="s">
        <v>124</v>
      </c>
      <c r="C39" t="s">
        <v>128</v>
      </c>
      <c r="D39" t="s">
        <v>126</v>
      </c>
      <c r="E39" t="s">
        <v>124</v>
      </c>
      <c r="F39" t="s">
        <v>104</v>
      </c>
      <c r="G39" t="s">
        <v>127</v>
      </c>
      <c r="H39" t="s">
        <v>45</v>
      </c>
    </row>
    <row r="40" spans="1:8" x14ac:dyDescent="0.25">
      <c r="A40" t="s">
        <v>129</v>
      </c>
      <c r="B40" t="s">
        <v>107</v>
      </c>
      <c r="E40" t="s">
        <v>108</v>
      </c>
      <c r="F40" t="s">
        <v>109</v>
      </c>
      <c r="G40" t="s">
        <v>110</v>
      </c>
      <c r="H40" t="s">
        <v>46</v>
      </c>
    </row>
    <row r="41" spans="1:8" x14ac:dyDescent="0.25">
      <c r="A41" t="s">
        <v>130</v>
      </c>
      <c r="B41" t="s">
        <v>107</v>
      </c>
      <c r="E41" t="s">
        <v>108</v>
      </c>
      <c r="F41" t="s">
        <v>109</v>
      </c>
      <c r="G41" t="s">
        <v>110</v>
      </c>
      <c r="H41" t="s">
        <v>47</v>
      </c>
    </row>
    <row r="42" spans="1:8" x14ac:dyDescent="0.25">
      <c r="A42" t="s">
        <v>131</v>
      </c>
      <c r="B42" t="s">
        <v>107</v>
      </c>
      <c r="E42" t="s">
        <v>108</v>
      </c>
      <c r="F42" t="s">
        <v>109</v>
      </c>
      <c r="G42" t="s">
        <v>110</v>
      </c>
      <c r="H42" t="s">
        <v>48</v>
      </c>
    </row>
    <row r="43" spans="1:8" x14ac:dyDescent="0.25">
      <c r="A43" t="s">
        <v>132</v>
      </c>
      <c r="B43" t="s">
        <v>107</v>
      </c>
      <c r="E43" t="s">
        <v>108</v>
      </c>
      <c r="F43" t="s">
        <v>109</v>
      </c>
      <c r="G43" t="s">
        <v>110</v>
      </c>
      <c r="H43" t="s">
        <v>49</v>
      </c>
    </row>
    <row r="44" spans="1:8" x14ac:dyDescent="0.25">
      <c r="A44" t="s">
        <v>87</v>
      </c>
      <c r="B44" t="s">
        <v>133</v>
      </c>
      <c r="C44" t="s">
        <v>134</v>
      </c>
      <c r="D44" t="s">
        <v>135</v>
      </c>
      <c r="E44" t="s">
        <v>133</v>
      </c>
      <c r="F44" t="s">
        <v>91</v>
      </c>
      <c r="G44">
        <v>1</v>
      </c>
      <c r="H44" t="s">
        <v>50</v>
      </c>
    </row>
    <row r="45" spans="1:8" x14ac:dyDescent="0.25">
      <c r="A45" t="s">
        <v>87</v>
      </c>
      <c r="B45" t="s">
        <v>133</v>
      </c>
      <c r="C45" t="s">
        <v>136</v>
      </c>
      <c r="D45" t="s">
        <v>137</v>
      </c>
      <c r="E45" t="s">
        <v>133</v>
      </c>
      <c r="F45" t="s">
        <v>91</v>
      </c>
      <c r="G45" t="s">
        <v>138</v>
      </c>
      <c r="H45" t="s">
        <v>51</v>
      </c>
    </row>
    <row r="46" spans="1:8" x14ac:dyDescent="0.25">
      <c r="A46" t="s">
        <v>87</v>
      </c>
      <c r="B46" t="s">
        <v>133</v>
      </c>
      <c r="C46" t="s">
        <v>134</v>
      </c>
      <c r="E46" t="s">
        <v>133</v>
      </c>
      <c r="F46" t="s">
        <v>121</v>
      </c>
      <c r="G46">
        <v>1</v>
      </c>
      <c r="H46" t="s">
        <v>52</v>
      </c>
    </row>
    <row r="47" spans="1:8" x14ac:dyDescent="0.25">
      <c r="A47" t="s">
        <v>87</v>
      </c>
      <c r="B47" t="s">
        <v>133</v>
      </c>
      <c r="C47" t="s">
        <v>136</v>
      </c>
      <c r="D47" t="s">
        <v>137</v>
      </c>
      <c r="E47" t="s">
        <v>133</v>
      </c>
      <c r="F47" t="s">
        <v>121</v>
      </c>
      <c r="G47">
        <v>1</v>
      </c>
      <c r="H47" t="s">
        <v>53</v>
      </c>
    </row>
    <row r="48" spans="1:8" x14ac:dyDescent="0.25">
      <c r="A48" t="s">
        <v>87</v>
      </c>
      <c r="B48" t="s">
        <v>133</v>
      </c>
      <c r="C48" t="s">
        <v>134</v>
      </c>
      <c r="E48" t="s">
        <v>133</v>
      </c>
      <c r="F48" t="s">
        <v>119</v>
      </c>
      <c r="G48" t="s">
        <v>120</v>
      </c>
      <c r="H48" t="s">
        <v>54</v>
      </c>
    </row>
    <row r="49" spans="1:8" x14ac:dyDescent="0.25">
      <c r="A49" t="s">
        <v>87</v>
      </c>
      <c r="B49" t="s">
        <v>133</v>
      </c>
      <c r="C49" t="s">
        <v>139</v>
      </c>
      <c r="D49" t="s">
        <v>135</v>
      </c>
      <c r="E49" t="s">
        <v>133</v>
      </c>
      <c r="F49" t="s">
        <v>91</v>
      </c>
      <c r="G49">
        <v>1</v>
      </c>
      <c r="H49" t="s">
        <v>55</v>
      </c>
    </row>
    <row r="50" spans="1:8" x14ac:dyDescent="0.25">
      <c r="A50" t="s">
        <v>87</v>
      </c>
      <c r="B50" t="s">
        <v>133</v>
      </c>
      <c r="C50" t="s">
        <v>139</v>
      </c>
      <c r="D50" t="s">
        <v>135</v>
      </c>
      <c r="E50" t="s">
        <v>133</v>
      </c>
      <c r="F50" t="s">
        <v>121</v>
      </c>
      <c r="G50">
        <v>1</v>
      </c>
      <c r="H50" t="s">
        <v>56</v>
      </c>
    </row>
    <row r="51" spans="1:8" x14ac:dyDescent="0.25">
      <c r="A51" t="s">
        <v>87</v>
      </c>
      <c r="B51" t="s">
        <v>133</v>
      </c>
      <c r="C51" t="s">
        <v>139</v>
      </c>
      <c r="D51" t="s">
        <v>135</v>
      </c>
      <c r="E51" t="s">
        <v>133</v>
      </c>
      <c r="F51" t="s">
        <v>119</v>
      </c>
      <c r="G51" t="s">
        <v>120</v>
      </c>
      <c r="H51" t="s">
        <v>57</v>
      </c>
    </row>
    <row r="52" spans="1:8" x14ac:dyDescent="0.25">
      <c r="A52" t="s">
        <v>87</v>
      </c>
      <c r="B52" t="s">
        <v>88</v>
      </c>
      <c r="C52" t="s">
        <v>102</v>
      </c>
      <c r="E52" t="s">
        <v>103</v>
      </c>
      <c r="F52" t="s">
        <v>121</v>
      </c>
      <c r="G52">
        <v>1</v>
      </c>
      <c r="H52" t="s">
        <v>58</v>
      </c>
    </row>
    <row r="53" spans="1:8" x14ac:dyDescent="0.25">
      <c r="A53" t="s">
        <v>87</v>
      </c>
      <c r="B53" t="s">
        <v>88</v>
      </c>
      <c r="C53" t="s">
        <v>102</v>
      </c>
      <c r="E53" t="s">
        <v>103</v>
      </c>
      <c r="F53" t="s">
        <v>119</v>
      </c>
      <c r="G53" t="s">
        <v>120</v>
      </c>
      <c r="H53" t="s">
        <v>59</v>
      </c>
    </row>
    <row r="54" spans="1:8" x14ac:dyDescent="0.25">
      <c r="A54" t="s">
        <v>87</v>
      </c>
      <c r="B54" t="s">
        <v>88</v>
      </c>
      <c r="C54" t="s">
        <v>102</v>
      </c>
      <c r="E54" t="s">
        <v>103</v>
      </c>
      <c r="F54" t="s">
        <v>118</v>
      </c>
      <c r="G54">
        <v>1</v>
      </c>
      <c r="H54" t="s">
        <v>60</v>
      </c>
    </row>
    <row r="55" spans="1:8" x14ac:dyDescent="0.25">
      <c r="A55" t="s">
        <v>87</v>
      </c>
      <c r="B55" t="s">
        <v>88</v>
      </c>
      <c r="C55" t="s">
        <v>140</v>
      </c>
      <c r="E55" t="s">
        <v>103</v>
      </c>
      <c r="F55" t="s">
        <v>91</v>
      </c>
      <c r="G55">
        <v>1</v>
      </c>
      <c r="H55" t="s">
        <v>61</v>
      </c>
    </row>
    <row r="56" spans="1:8" x14ac:dyDescent="0.25">
      <c r="A56" t="s">
        <v>87</v>
      </c>
      <c r="B56" t="s">
        <v>88</v>
      </c>
      <c r="C56" t="s">
        <v>140</v>
      </c>
      <c r="E56" t="s">
        <v>103</v>
      </c>
      <c r="F56" t="s">
        <v>104</v>
      </c>
      <c r="G56" t="s">
        <v>105</v>
      </c>
      <c r="H56" t="s">
        <v>62</v>
      </c>
    </row>
    <row r="57" spans="1:8" x14ac:dyDescent="0.25">
      <c r="A57" t="s">
        <v>87</v>
      </c>
      <c r="B57" t="s">
        <v>88</v>
      </c>
      <c r="C57" t="s">
        <v>140</v>
      </c>
      <c r="E57" t="s">
        <v>103</v>
      </c>
      <c r="F57" t="s">
        <v>121</v>
      </c>
      <c r="G57">
        <v>1</v>
      </c>
      <c r="H57" t="s">
        <v>63</v>
      </c>
    </row>
    <row r="58" spans="1:8" x14ac:dyDescent="0.25">
      <c r="A58" t="s">
        <v>87</v>
      </c>
      <c r="B58" t="s">
        <v>88</v>
      </c>
      <c r="C58" t="s">
        <v>140</v>
      </c>
      <c r="E58" t="s">
        <v>103</v>
      </c>
      <c r="F58" t="s">
        <v>119</v>
      </c>
      <c r="G58" t="s">
        <v>120</v>
      </c>
      <c r="H58" t="s">
        <v>64</v>
      </c>
    </row>
    <row r="59" spans="1:8" x14ac:dyDescent="0.25">
      <c r="A59" t="s">
        <v>87</v>
      </c>
      <c r="B59" t="s">
        <v>88</v>
      </c>
      <c r="C59" t="s">
        <v>140</v>
      </c>
      <c r="E59" t="s">
        <v>103</v>
      </c>
      <c r="F59" t="s">
        <v>118</v>
      </c>
      <c r="G59">
        <v>1</v>
      </c>
      <c r="H59" t="s">
        <v>65</v>
      </c>
    </row>
    <row r="60" spans="1:8" x14ac:dyDescent="0.25">
      <c r="A60" t="s">
        <v>87</v>
      </c>
      <c r="B60" t="s">
        <v>88</v>
      </c>
      <c r="C60" t="s">
        <v>141</v>
      </c>
      <c r="E60" t="s">
        <v>103</v>
      </c>
      <c r="F60" t="s">
        <v>91</v>
      </c>
      <c r="G60">
        <v>1</v>
      </c>
      <c r="H60" t="s">
        <v>66</v>
      </c>
    </row>
    <row r="61" spans="1:8" x14ac:dyDescent="0.25">
      <c r="A61" t="s">
        <v>87</v>
      </c>
      <c r="B61" t="s">
        <v>88</v>
      </c>
      <c r="C61" t="s">
        <v>141</v>
      </c>
      <c r="E61" t="s">
        <v>103</v>
      </c>
      <c r="F61" t="s">
        <v>104</v>
      </c>
      <c r="G61" t="s">
        <v>105</v>
      </c>
      <c r="H61" t="s">
        <v>67</v>
      </c>
    </row>
    <row r="62" spans="1:8" x14ac:dyDescent="0.25">
      <c r="A62" t="s">
        <v>87</v>
      </c>
      <c r="B62" t="s">
        <v>88</v>
      </c>
      <c r="C62" t="s">
        <v>141</v>
      </c>
      <c r="E62" t="s">
        <v>103</v>
      </c>
      <c r="F62" t="s">
        <v>121</v>
      </c>
      <c r="G62">
        <v>1</v>
      </c>
      <c r="H62" t="s">
        <v>68</v>
      </c>
    </row>
    <row r="63" spans="1:8" x14ac:dyDescent="0.25">
      <c r="A63" t="s">
        <v>87</v>
      </c>
      <c r="B63" t="s">
        <v>88</v>
      </c>
      <c r="C63" t="s">
        <v>141</v>
      </c>
      <c r="E63" t="s">
        <v>103</v>
      </c>
      <c r="F63" t="s">
        <v>119</v>
      </c>
      <c r="G63" t="s">
        <v>120</v>
      </c>
      <c r="H63" t="s">
        <v>69</v>
      </c>
    </row>
    <row r="64" spans="1:8" x14ac:dyDescent="0.25">
      <c r="A64" t="s">
        <v>87</v>
      </c>
      <c r="B64" t="s">
        <v>88</v>
      </c>
      <c r="C64" t="s">
        <v>141</v>
      </c>
      <c r="E64" t="s">
        <v>103</v>
      </c>
      <c r="F64" t="s">
        <v>118</v>
      </c>
      <c r="G64">
        <v>1</v>
      </c>
      <c r="H64" t="s">
        <v>70</v>
      </c>
    </row>
    <row r="65" spans="1:8" x14ac:dyDescent="0.25">
      <c r="A65" t="s">
        <v>87</v>
      </c>
      <c r="B65" t="s">
        <v>88</v>
      </c>
      <c r="C65" t="s">
        <v>142</v>
      </c>
      <c r="E65" t="s">
        <v>103</v>
      </c>
      <c r="F65" t="s">
        <v>91</v>
      </c>
      <c r="G65">
        <v>1</v>
      </c>
      <c r="H65" t="s">
        <v>71</v>
      </c>
    </row>
    <row r="66" spans="1:8" x14ac:dyDescent="0.25">
      <c r="A66" t="s">
        <v>87</v>
      </c>
      <c r="B66" t="s">
        <v>88</v>
      </c>
      <c r="C66" t="s">
        <v>142</v>
      </c>
      <c r="E66" t="s">
        <v>103</v>
      </c>
      <c r="F66" t="s">
        <v>104</v>
      </c>
      <c r="G66" t="s">
        <v>105</v>
      </c>
      <c r="H66" t="s">
        <v>72</v>
      </c>
    </row>
    <row r="67" spans="1:8" x14ac:dyDescent="0.25">
      <c r="A67" t="s">
        <v>87</v>
      </c>
      <c r="B67" t="s">
        <v>88</v>
      </c>
      <c r="C67" t="s">
        <v>142</v>
      </c>
      <c r="E67" t="s">
        <v>103</v>
      </c>
      <c r="F67" t="s">
        <v>121</v>
      </c>
      <c r="G67">
        <v>1</v>
      </c>
      <c r="H67" t="s">
        <v>73</v>
      </c>
    </row>
    <row r="68" spans="1:8" x14ac:dyDescent="0.25">
      <c r="A68" t="s">
        <v>87</v>
      </c>
      <c r="B68" t="s">
        <v>88</v>
      </c>
      <c r="C68" t="s">
        <v>142</v>
      </c>
      <c r="E68" t="s">
        <v>103</v>
      </c>
      <c r="F68" t="s">
        <v>119</v>
      </c>
      <c r="G68" t="s">
        <v>120</v>
      </c>
      <c r="H68" t="s">
        <v>74</v>
      </c>
    </row>
    <row r="69" spans="1:8" x14ac:dyDescent="0.25">
      <c r="A69" t="s">
        <v>87</v>
      </c>
      <c r="B69" t="s">
        <v>88</v>
      </c>
      <c r="C69" t="s">
        <v>142</v>
      </c>
      <c r="E69" t="s">
        <v>103</v>
      </c>
      <c r="F69" t="s">
        <v>118</v>
      </c>
      <c r="G69">
        <v>1</v>
      </c>
      <c r="H69" t="s">
        <v>75</v>
      </c>
    </row>
    <row r="70" spans="1:8" x14ac:dyDescent="0.25">
      <c r="A70" t="s">
        <v>87</v>
      </c>
      <c r="B70" t="s">
        <v>88</v>
      </c>
      <c r="C70" t="s">
        <v>143</v>
      </c>
      <c r="E70" t="s">
        <v>103</v>
      </c>
      <c r="F70" t="s">
        <v>91</v>
      </c>
      <c r="G70">
        <v>1</v>
      </c>
      <c r="H70" t="s">
        <v>76</v>
      </c>
    </row>
    <row r="71" spans="1:8" x14ac:dyDescent="0.25">
      <c r="A71" t="s">
        <v>87</v>
      </c>
      <c r="B71" t="s">
        <v>88</v>
      </c>
      <c r="C71" t="s">
        <v>143</v>
      </c>
      <c r="E71" t="s">
        <v>103</v>
      </c>
      <c r="F71" t="s">
        <v>104</v>
      </c>
      <c r="G71" t="s">
        <v>105</v>
      </c>
      <c r="H71" t="s">
        <v>77</v>
      </c>
    </row>
    <row r="72" spans="1:8" x14ac:dyDescent="0.25">
      <c r="A72" t="s">
        <v>87</v>
      </c>
      <c r="B72" t="s">
        <v>88</v>
      </c>
      <c r="C72" t="s">
        <v>143</v>
      </c>
      <c r="E72" t="s">
        <v>103</v>
      </c>
      <c r="F72" t="s">
        <v>121</v>
      </c>
      <c r="G72">
        <v>1</v>
      </c>
      <c r="H72" t="s">
        <v>78</v>
      </c>
    </row>
    <row r="73" spans="1:8" x14ac:dyDescent="0.25">
      <c r="A73" t="s">
        <v>87</v>
      </c>
      <c r="B73" t="s">
        <v>88</v>
      </c>
      <c r="C73" t="s">
        <v>143</v>
      </c>
      <c r="E73" t="s">
        <v>103</v>
      </c>
      <c r="F73" t="s">
        <v>119</v>
      </c>
      <c r="G73" t="s">
        <v>120</v>
      </c>
      <c r="H73" t="s">
        <v>79</v>
      </c>
    </row>
    <row r="74" spans="1:8" x14ac:dyDescent="0.25">
      <c r="A74" t="s">
        <v>87</v>
      </c>
      <c r="B74" t="s">
        <v>88</v>
      </c>
      <c r="C74" t="s">
        <v>143</v>
      </c>
      <c r="E74" t="s">
        <v>103</v>
      </c>
      <c r="F74" t="s">
        <v>118</v>
      </c>
      <c r="G74">
        <v>1</v>
      </c>
      <c r="H74" t="s">
        <v>80</v>
      </c>
    </row>
    <row r="75" spans="1:8" x14ac:dyDescent="0.25">
      <c r="A75" t="s">
        <v>87</v>
      </c>
      <c r="B75" t="s">
        <v>88</v>
      </c>
      <c r="C75" t="s">
        <v>144</v>
      </c>
      <c r="E75" t="s">
        <v>90</v>
      </c>
      <c r="F75" t="s">
        <v>91</v>
      </c>
      <c r="G75">
        <v>1</v>
      </c>
      <c r="H75" t="s">
        <v>81</v>
      </c>
    </row>
    <row r="76" spans="1:8" x14ac:dyDescent="0.25">
      <c r="A76" t="s">
        <v>87</v>
      </c>
      <c r="B76" t="s">
        <v>88</v>
      </c>
      <c r="C76" t="s">
        <v>144</v>
      </c>
      <c r="E76" t="s">
        <v>90</v>
      </c>
      <c r="F76" t="s">
        <v>104</v>
      </c>
      <c r="G76" t="s">
        <v>105</v>
      </c>
      <c r="H76" t="s">
        <v>82</v>
      </c>
    </row>
    <row r="77" spans="1:8" x14ac:dyDescent="0.25">
      <c r="A77" t="s">
        <v>87</v>
      </c>
      <c r="B77" t="s">
        <v>88</v>
      </c>
      <c r="C77" t="s">
        <v>144</v>
      </c>
      <c r="E77" t="s">
        <v>90</v>
      </c>
      <c r="F77" t="s">
        <v>121</v>
      </c>
      <c r="G77">
        <v>1</v>
      </c>
      <c r="H77" t="s">
        <v>83</v>
      </c>
    </row>
    <row r="78" spans="1:8" x14ac:dyDescent="0.25">
      <c r="A78" t="s">
        <v>87</v>
      </c>
      <c r="B78" t="s">
        <v>88</v>
      </c>
      <c r="C78" t="s">
        <v>144</v>
      </c>
      <c r="E78" t="s">
        <v>90</v>
      </c>
      <c r="F78" t="s">
        <v>119</v>
      </c>
      <c r="G78" t="s">
        <v>120</v>
      </c>
      <c r="H78" t="s">
        <v>84</v>
      </c>
    </row>
    <row r="79" spans="1:8" x14ac:dyDescent="0.25">
      <c r="A79" t="s">
        <v>87</v>
      </c>
      <c r="B79" t="s">
        <v>88</v>
      </c>
      <c r="C79" t="s">
        <v>144</v>
      </c>
      <c r="E79" t="s">
        <v>90</v>
      </c>
      <c r="F79" t="s">
        <v>118</v>
      </c>
      <c r="G79">
        <v>1</v>
      </c>
      <c r="H79" t="s">
        <v>85</v>
      </c>
    </row>
    <row r="80" spans="1:8" x14ac:dyDescent="0.25">
      <c r="A80" t="s">
        <v>145</v>
      </c>
      <c r="B80" t="s">
        <v>146</v>
      </c>
      <c r="D80" t="s">
        <v>147</v>
      </c>
      <c r="F80" t="s">
        <v>148</v>
      </c>
      <c r="H80" t="s">
        <v>86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1C01-1646-43E8-9F43-6F26A3D8869C}">
  <dimension ref="A1:CK93"/>
  <sheetViews>
    <sheetView zoomScale="70" zoomScaleNormal="70" workbookViewId="0">
      <pane xSplit="9" ySplit="2" topLeftCell="BJ57" activePane="bottomRight" state="frozen"/>
      <selection activeCell="Q88" sqref="Q88"/>
      <selection pane="topRight" activeCell="Q88" sqref="Q88"/>
      <selection pane="bottomLeft" activeCell="Q88" sqref="Q88"/>
      <selection pane="bottomRight" activeCell="CK94" sqref="CK94"/>
    </sheetView>
  </sheetViews>
  <sheetFormatPr baseColWidth="10" defaultRowHeight="15" x14ac:dyDescent="0.25"/>
  <cols>
    <col min="1" max="2" width="11.28515625" customWidth="1"/>
    <col min="3" max="3" width="21.7109375" customWidth="1"/>
    <col min="4" max="4" width="17" bestFit="1" customWidth="1"/>
    <col min="5" max="5" width="22" hidden="1" customWidth="1"/>
    <col min="6" max="6" width="37" bestFit="1" customWidth="1"/>
    <col min="7" max="7" width="8.140625" hidden="1" customWidth="1"/>
    <col min="8" max="8" width="45" hidden="1" customWidth="1"/>
    <col min="9" max="9" width="5.42578125" customWidth="1"/>
    <col min="10" max="88" width="5.28515625" customWidth="1"/>
    <col min="89" max="95" width="81.5703125" customWidth="1"/>
  </cols>
  <sheetData>
    <row r="1" spans="1:88" x14ac:dyDescent="0.25">
      <c r="J1" s="1">
        <v>1</v>
      </c>
      <c r="K1" s="1">
        <v>2</v>
      </c>
      <c r="L1" s="1">
        <v>3</v>
      </c>
      <c r="M1">
        <v>4</v>
      </c>
      <c r="N1">
        <v>5</v>
      </c>
      <c r="O1">
        <v>6</v>
      </c>
      <c r="P1">
        <v>7</v>
      </c>
      <c r="Q1">
        <v>8</v>
      </c>
      <c r="R1">
        <v>9</v>
      </c>
      <c r="S1">
        <v>10</v>
      </c>
      <c r="T1">
        <v>11</v>
      </c>
      <c r="U1">
        <v>12</v>
      </c>
      <c r="V1">
        <v>13</v>
      </c>
      <c r="W1">
        <v>14</v>
      </c>
      <c r="X1">
        <v>15</v>
      </c>
      <c r="Y1">
        <v>16</v>
      </c>
      <c r="Z1">
        <v>17</v>
      </c>
      <c r="AA1">
        <v>18</v>
      </c>
      <c r="AB1">
        <v>19</v>
      </c>
      <c r="AC1">
        <v>20</v>
      </c>
      <c r="AD1">
        <v>21</v>
      </c>
      <c r="AE1">
        <v>22</v>
      </c>
      <c r="AF1">
        <v>23</v>
      </c>
      <c r="AG1">
        <v>24</v>
      </c>
      <c r="AH1">
        <v>25</v>
      </c>
      <c r="AI1">
        <v>26</v>
      </c>
      <c r="AJ1">
        <v>27</v>
      </c>
      <c r="AK1">
        <v>28</v>
      </c>
      <c r="AL1">
        <v>29</v>
      </c>
      <c r="AM1">
        <v>30</v>
      </c>
      <c r="AN1">
        <v>31</v>
      </c>
      <c r="AO1">
        <v>32</v>
      </c>
      <c r="AP1">
        <v>33</v>
      </c>
      <c r="AQ1">
        <v>34</v>
      </c>
      <c r="AR1">
        <v>35</v>
      </c>
      <c r="AS1">
        <v>36</v>
      </c>
      <c r="AT1">
        <v>37</v>
      </c>
      <c r="AU1">
        <v>38</v>
      </c>
      <c r="AV1">
        <v>39</v>
      </c>
      <c r="AW1">
        <v>40</v>
      </c>
      <c r="AX1">
        <v>41</v>
      </c>
      <c r="AY1">
        <v>42</v>
      </c>
      <c r="AZ1">
        <v>43</v>
      </c>
      <c r="BA1">
        <v>44</v>
      </c>
      <c r="BB1">
        <v>45</v>
      </c>
      <c r="BC1">
        <v>46</v>
      </c>
      <c r="BD1">
        <v>47</v>
      </c>
      <c r="BE1">
        <v>48</v>
      </c>
      <c r="BF1">
        <v>49</v>
      </c>
      <c r="BG1">
        <v>50</v>
      </c>
      <c r="BH1">
        <v>51</v>
      </c>
      <c r="BI1">
        <v>52</v>
      </c>
      <c r="BJ1">
        <v>53</v>
      </c>
      <c r="BK1">
        <v>54</v>
      </c>
      <c r="BL1">
        <v>55</v>
      </c>
      <c r="BM1">
        <v>56</v>
      </c>
      <c r="BN1">
        <v>57</v>
      </c>
      <c r="BO1">
        <v>58</v>
      </c>
      <c r="BP1">
        <v>59</v>
      </c>
      <c r="BQ1">
        <v>60</v>
      </c>
      <c r="BR1">
        <v>61</v>
      </c>
      <c r="BS1">
        <v>62</v>
      </c>
      <c r="BT1">
        <v>63</v>
      </c>
      <c r="BU1">
        <v>64</v>
      </c>
      <c r="BV1">
        <v>65</v>
      </c>
      <c r="BW1">
        <v>66</v>
      </c>
      <c r="BX1">
        <v>67</v>
      </c>
      <c r="BY1">
        <v>68</v>
      </c>
      <c r="BZ1">
        <v>69</v>
      </c>
      <c r="CA1">
        <v>70</v>
      </c>
      <c r="CB1">
        <v>71</v>
      </c>
      <c r="CC1">
        <v>72</v>
      </c>
      <c r="CD1">
        <v>73</v>
      </c>
      <c r="CE1">
        <v>74</v>
      </c>
      <c r="CF1">
        <v>75</v>
      </c>
      <c r="CG1">
        <v>76</v>
      </c>
      <c r="CH1">
        <v>77</v>
      </c>
      <c r="CI1">
        <v>78</v>
      </c>
      <c r="CJ1">
        <v>79</v>
      </c>
    </row>
    <row r="2" spans="1:88" s="24" customFormat="1" ht="15" customHeight="1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J2" s="25" t="s">
        <v>8</v>
      </c>
      <c r="K2" s="25" t="s">
        <v>9</v>
      </c>
      <c r="L2" s="25" t="s">
        <v>10</v>
      </c>
      <c r="M2" s="26" t="s">
        <v>11</v>
      </c>
      <c r="N2" s="24" t="s">
        <v>12</v>
      </c>
      <c r="O2" s="24" t="s">
        <v>13</v>
      </c>
      <c r="P2" s="24" t="s">
        <v>14</v>
      </c>
      <c r="Q2" s="26" t="s">
        <v>15</v>
      </c>
      <c r="R2" s="24" t="s">
        <v>16</v>
      </c>
      <c r="S2" s="24" t="s">
        <v>17</v>
      </c>
      <c r="T2" s="24" t="s">
        <v>18</v>
      </c>
      <c r="U2" s="24" t="s">
        <v>19</v>
      </c>
      <c r="V2" s="24" t="s">
        <v>20</v>
      </c>
      <c r="W2" s="24" t="s">
        <v>21</v>
      </c>
      <c r="X2" s="26" t="s">
        <v>22</v>
      </c>
      <c r="Y2" s="24" t="s">
        <v>23</v>
      </c>
      <c r="Z2" s="24" t="s">
        <v>24</v>
      </c>
      <c r="AA2" s="24" t="s">
        <v>25</v>
      </c>
      <c r="AB2" s="24" t="s">
        <v>26</v>
      </c>
      <c r="AC2" s="24" t="s">
        <v>27</v>
      </c>
      <c r="AD2" s="24" t="s">
        <v>28</v>
      </c>
      <c r="AE2" s="24" t="s">
        <v>29</v>
      </c>
      <c r="AF2" s="24" t="s">
        <v>30</v>
      </c>
      <c r="AG2" s="24" t="s">
        <v>31</v>
      </c>
      <c r="AH2" s="24" t="s">
        <v>32</v>
      </c>
      <c r="AI2" s="24" t="s">
        <v>33</v>
      </c>
      <c r="AJ2" s="24" t="s">
        <v>34</v>
      </c>
      <c r="AK2" s="24" t="s">
        <v>35</v>
      </c>
      <c r="AL2" s="24" t="s">
        <v>36</v>
      </c>
      <c r="AM2" s="24" t="s">
        <v>37</v>
      </c>
      <c r="AN2" s="24" t="s">
        <v>38</v>
      </c>
      <c r="AO2" s="24" t="s">
        <v>39</v>
      </c>
      <c r="AP2" s="26" t="s">
        <v>40</v>
      </c>
      <c r="AQ2" s="24" t="s">
        <v>41</v>
      </c>
      <c r="AR2" s="24" t="s">
        <v>42</v>
      </c>
      <c r="AS2" s="24" t="s">
        <v>43</v>
      </c>
      <c r="AT2" s="24" t="s">
        <v>44</v>
      </c>
      <c r="AU2" s="24" t="s">
        <v>45</v>
      </c>
      <c r="AV2" s="24" t="s">
        <v>46</v>
      </c>
      <c r="AW2" s="24" t="s">
        <v>47</v>
      </c>
      <c r="AX2" s="24" t="s">
        <v>48</v>
      </c>
      <c r="AY2" s="24" t="s">
        <v>49</v>
      </c>
      <c r="AZ2" s="24" t="s">
        <v>50</v>
      </c>
      <c r="BA2" s="24" t="s">
        <v>51</v>
      </c>
      <c r="BB2" s="24" t="s">
        <v>52</v>
      </c>
      <c r="BC2" s="24" t="s">
        <v>53</v>
      </c>
      <c r="BD2" s="24" t="s">
        <v>54</v>
      </c>
      <c r="BE2" s="24" t="s">
        <v>55</v>
      </c>
      <c r="BF2" s="24" t="s">
        <v>56</v>
      </c>
      <c r="BG2" s="24" t="s">
        <v>57</v>
      </c>
      <c r="BH2" s="24" t="s">
        <v>58</v>
      </c>
      <c r="BI2" s="24" t="s">
        <v>59</v>
      </c>
      <c r="BJ2" s="24" t="s">
        <v>60</v>
      </c>
      <c r="BK2" s="24" t="s">
        <v>61</v>
      </c>
      <c r="BL2" s="24" t="s">
        <v>62</v>
      </c>
      <c r="BM2" s="24" t="s">
        <v>63</v>
      </c>
      <c r="BN2" s="24" t="s">
        <v>64</v>
      </c>
      <c r="BO2" s="24" t="s">
        <v>65</v>
      </c>
      <c r="BP2" s="24" t="s">
        <v>66</v>
      </c>
      <c r="BQ2" s="24" t="s">
        <v>67</v>
      </c>
      <c r="BR2" s="24" t="s">
        <v>68</v>
      </c>
      <c r="BS2" s="24" t="s">
        <v>69</v>
      </c>
      <c r="BT2" s="24" t="s">
        <v>70</v>
      </c>
      <c r="BU2" s="24" t="s">
        <v>71</v>
      </c>
      <c r="BV2" s="24" t="s">
        <v>72</v>
      </c>
      <c r="BW2" s="24" t="s">
        <v>73</v>
      </c>
      <c r="BX2" s="24" t="s">
        <v>74</v>
      </c>
      <c r="BY2" s="24" t="s">
        <v>75</v>
      </c>
      <c r="BZ2" s="24" t="s">
        <v>76</v>
      </c>
      <c r="CA2" s="24" t="s">
        <v>77</v>
      </c>
      <c r="CB2" s="24" t="s">
        <v>78</v>
      </c>
      <c r="CC2" s="24" t="s">
        <v>79</v>
      </c>
      <c r="CD2" s="24" t="s">
        <v>80</v>
      </c>
      <c r="CE2" s="24" t="s">
        <v>81</v>
      </c>
      <c r="CF2" s="24" t="s">
        <v>82</v>
      </c>
      <c r="CG2" s="24" t="s">
        <v>83</v>
      </c>
      <c r="CH2" s="24" t="s">
        <v>84</v>
      </c>
      <c r="CI2" s="24" t="s">
        <v>85</v>
      </c>
      <c r="CJ2" s="24" t="s">
        <v>86</v>
      </c>
    </row>
    <row r="3" spans="1:88" x14ac:dyDescent="0.25">
      <c r="A3" t="s">
        <v>87</v>
      </c>
      <c r="B3" t="s">
        <v>88</v>
      </c>
      <c r="C3" t="s">
        <v>89</v>
      </c>
      <c r="E3" t="s">
        <v>90</v>
      </c>
      <c r="F3" t="s">
        <v>91</v>
      </c>
      <c r="G3">
        <v>1</v>
      </c>
      <c r="H3" t="s">
        <v>8</v>
      </c>
      <c r="I3">
        <v>1</v>
      </c>
      <c r="J3">
        <v>9</v>
      </c>
    </row>
    <row r="4" spans="1:88" x14ac:dyDescent="0.25">
      <c r="A4" t="s">
        <v>87</v>
      </c>
      <c r="B4" t="s">
        <v>88</v>
      </c>
      <c r="C4" t="s">
        <v>92</v>
      </c>
      <c r="E4" t="s">
        <v>90</v>
      </c>
      <c r="F4" t="s">
        <v>91</v>
      </c>
      <c r="G4">
        <v>1</v>
      </c>
      <c r="H4" t="s">
        <v>9</v>
      </c>
      <c r="I4">
        <v>2</v>
      </c>
      <c r="J4" t="s">
        <v>214</v>
      </c>
      <c r="K4">
        <v>9</v>
      </c>
    </row>
    <row r="5" spans="1:88" x14ac:dyDescent="0.25">
      <c r="A5" t="s">
        <v>87</v>
      </c>
      <c r="B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>
        <v>3</v>
      </c>
      <c r="J5" s="29" t="s">
        <v>226</v>
      </c>
      <c r="K5" t="s">
        <v>216</v>
      </c>
      <c r="L5">
        <v>9</v>
      </c>
    </row>
    <row r="6" spans="1:88" x14ac:dyDescent="0.25">
      <c r="A6" t="s">
        <v>87</v>
      </c>
      <c r="B6" t="s">
        <v>93</v>
      </c>
      <c r="D6" t="s">
        <v>99</v>
      </c>
      <c r="E6" t="s">
        <v>100</v>
      </c>
      <c r="F6" t="s">
        <v>96</v>
      </c>
      <c r="G6" t="s">
        <v>97</v>
      </c>
      <c r="H6" t="s">
        <v>101</v>
      </c>
      <c r="I6">
        <v>4</v>
      </c>
      <c r="J6" s="29" t="s">
        <v>241</v>
      </c>
      <c r="K6" s="29" t="s">
        <v>242</v>
      </c>
      <c r="L6">
        <v>2</v>
      </c>
      <c r="M6">
        <v>9</v>
      </c>
    </row>
    <row r="7" spans="1:88" x14ac:dyDescent="0.25">
      <c r="A7" t="s">
        <v>87</v>
      </c>
      <c r="B7" t="s">
        <v>88</v>
      </c>
      <c r="C7" t="s">
        <v>102</v>
      </c>
      <c r="E7" t="s">
        <v>103</v>
      </c>
      <c r="F7" t="s">
        <v>91</v>
      </c>
      <c r="G7">
        <v>1</v>
      </c>
      <c r="H7" t="s">
        <v>12</v>
      </c>
      <c r="I7">
        <v>5</v>
      </c>
      <c r="J7">
        <v>0</v>
      </c>
      <c r="K7">
        <v>0</v>
      </c>
      <c r="L7">
        <v>0</v>
      </c>
      <c r="M7">
        <v>0</v>
      </c>
      <c r="N7">
        <v>9</v>
      </c>
    </row>
    <row r="8" spans="1:88" x14ac:dyDescent="0.25">
      <c r="A8" t="s">
        <v>87</v>
      </c>
      <c r="B8" t="s">
        <v>88</v>
      </c>
      <c r="C8" t="s">
        <v>102</v>
      </c>
      <c r="E8" t="s">
        <v>103</v>
      </c>
      <c r="F8" t="s">
        <v>104</v>
      </c>
      <c r="G8" t="s">
        <v>105</v>
      </c>
      <c r="H8" t="s">
        <v>13</v>
      </c>
      <c r="I8">
        <v>6</v>
      </c>
      <c r="J8">
        <v>0</v>
      </c>
      <c r="K8">
        <v>0</v>
      </c>
      <c r="L8">
        <v>0</v>
      </c>
      <c r="M8">
        <v>0</v>
      </c>
      <c r="N8">
        <v>2</v>
      </c>
      <c r="O8">
        <v>9</v>
      </c>
    </row>
    <row r="9" spans="1:88" x14ac:dyDescent="0.25">
      <c r="A9" t="s">
        <v>106</v>
      </c>
      <c r="B9" t="s">
        <v>107</v>
      </c>
      <c r="E9" t="s">
        <v>108</v>
      </c>
      <c r="F9" t="s">
        <v>109</v>
      </c>
      <c r="G9" t="s">
        <v>110</v>
      </c>
      <c r="H9" t="s">
        <v>111</v>
      </c>
      <c r="I9">
        <v>7</v>
      </c>
      <c r="J9">
        <v>0</v>
      </c>
      <c r="K9">
        <v>0</v>
      </c>
      <c r="L9">
        <v>0</v>
      </c>
      <c r="M9">
        <v>1</v>
      </c>
      <c r="N9">
        <v>0</v>
      </c>
      <c r="O9">
        <v>1</v>
      </c>
      <c r="P9">
        <v>9</v>
      </c>
    </row>
    <row r="10" spans="1:88" x14ac:dyDescent="0.25">
      <c r="A10" t="s">
        <v>87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117</v>
      </c>
      <c r="I10">
        <v>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9</v>
      </c>
    </row>
    <row r="11" spans="1:88" x14ac:dyDescent="0.25">
      <c r="A11" t="s">
        <v>87</v>
      </c>
      <c r="B11" t="s">
        <v>88</v>
      </c>
      <c r="C11" t="s">
        <v>89</v>
      </c>
      <c r="E11" t="s">
        <v>90</v>
      </c>
      <c r="F11" t="s">
        <v>118</v>
      </c>
      <c r="G11">
        <v>1</v>
      </c>
      <c r="H11" t="s">
        <v>16</v>
      </c>
      <c r="I11">
        <v>9</v>
      </c>
      <c r="J11">
        <v>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9</v>
      </c>
    </row>
    <row r="12" spans="1:88" x14ac:dyDescent="0.25">
      <c r="A12" t="s">
        <v>87</v>
      </c>
      <c r="B12" t="s">
        <v>88</v>
      </c>
      <c r="C12" t="s">
        <v>89</v>
      </c>
      <c r="E12" t="s">
        <v>90</v>
      </c>
      <c r="F12" t="s">
        <v>119</v>
      </c>
      <c r="G12" t="s">
        <v>120</v>
      </c>
      <c r="H12" t="s">
        <v>17</v>
      </c>
      <c r="I12">
        <v>10</v>
      </c>
      <c r="J12">
        <v>5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</v>
      </c>
    </row>
    <row r="13" spans="1:88" x14ac:dyDescent="0.25">
      <c r="A13" t="s">
        <v>87</v>
      </c>
      <c r="B13" t="s">
        <v>88</v>
      </c>
      <c r="C13" t="s">
        <v>89</v>
      </c>
      <c r="E13" t="s">
        <v>90</v>
      </c>
      <c r="F13" t="s">
        <v>121</v>
      </c>
      <c r="G13">
        <v>1</v>
      </c>
      <c r="H13" t="s">
        <v>18</v>
      </c>
      <c r="I13">
        <v>11</v>
      </c>
      <c r="J13">
        <v>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9</v>
      </c>
    </row>
    <row r="14" spans="1:88" x14ac:dyDescent="0.25">
      <c r="A14" t="s">
        <v>87</v>
      </c>
      <c r="B14" t="s">
        <v>88</v>
      </c>
      <c r="C14" t="s">
        <v>122</v>
      </c>
      <c r="E14" t="s">
        <v>90</v>
      </c>
      <c r="F14" t="s">
        <v>91</v>
      </c>
      <c r="G14">
        <v>1</v>
      </c>
      <c r="H14" t="s">
        <v>19</v>
      </c>
      <c r="I14">
        <v>12</v>
      </c>
      <c r="J14">
        <v>5</v>
      </c>
      <c r="K14">
        <v>0</v>
      </c>
      <c r="L14">
        <v>0</v>
      </c>
      <c r="M14" s="29" t="s">
        <v>227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9</v>
      </c>
    </row>
    <row r="15" spans="1:88" x14ac:dyDescent="0.25">
      <c r="A15" t="s">
        <v>87</v>
      </c>
      <c r="B15" t="s">
        <v>88</v>
      </c>
      <c r="C15" t="s">
        <v>122</v>
      </c>
      <c r="E15" t="s">
        <v>90</v>
      </c>
      <c r="F15" t="s">
        <v>118</v>
      </c>
      <c r="G15">
        <v>1</v>
      </c>
      <c r="H15" t="s">
        <v>20</v>
      </c>
      <c r="I15">
        <v>13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</v>
      </c>
      <c r="V15">
        <v>9</v>
      </c>
    </row>
    <row r="16" spans="1:88" x14ac:dyDescent="0.25">
      <c r="A16" t="s">
        <v>87</v>
      </c>
      <c r="B16" t="s">
        <v>88</v>
      </c>
      <c r="C16" t="s">
        <v>122</v>
      </c>
      <c r="E16" t="s">
        <v>90</v>
      </c>
      <c r="F16" t="s">
        <v>119</v>
      </c>
      <c r="G16" t="s">
        <v>120</v>
      </c>
      <c r="H16" t="s">
        <v>21</v>
      </c>
      <c r="I16">
        <v>14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5</v>
      </c>
      <c r="V16">
        <v>0</v>
      </c>
      <c r="W16">
        <v>9</v>
      </c>
    </row>
    <row r="17" spans="1:39" x14ac:dyDescent="0.25">
      <c r="A17" t="s">
        <v>87</v>
      </c>
      <c r="B17" t="s">
        <v>88</v>
      </c>
      <c r="C17" t="s">
        <v>122</v>
      </c>
      <c r="E17" t="s">
        <v>90</v>
      </c>
      <c r="F17" t="s">
        <v>121</v>
      </c>
      <c r="G17">
        <v>1</v>
      </c>
      <c r="H17" t="s">
        <v>22</v>
      </c>
      <c r="I17">
        <v>15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 t="s">
        <v>218</v>
      </c>
      <c r="V17">
        <v>0</v>
      </c>
      <c r="W17">
        <v>0</v>
      </c>
      <c r="X17">
        <v>9</v>
      </c>
    </row>
    <row r="18" spans="1:39" x14ac:dyDescent="0.25">
      <c r="A18" t="s">
        <v>87</v>
      </c>
      <c r="B18" t="s">
        <v>88</v>
      </c>
      <c r="C18" t="s">
        <v>92</v>
      </c>
      <c r="E18" t="s">
        <v>90</v>
      </c>
      <c r="F18" t="s">
        <v>118</v>
      </c>
      <c r="G18">
        <v>1</v>
      </c>
      <c r="H18" t="s">
        <v>23</v>
      </c>
      <c r="I18">
        <v>16</v>
      </c>
      <c r="J18">
        <v>0</v>
      </c>
      <c r="K18">
        <v>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9</v>
      </c>
    </row>
    <row r="19" spans="1:39" x14ac:dyDescent="0.25">
      <c r="A19" t="s">
        <v>87</v>
      </c>
      <c r="B19" t="s">
        <v>88</v>
      </c>
      <c r="C19" t="s">
        <v>92</v>
      </c>
      <c r="E19" t="s">
        <v>90</v>
      </c>
      <c r="F19" t="s">
        <v>119</v>
      </c>
      <c r="G19" t="s">
        <v>120</v>
      </c>
      <c r="H19" t="s">
        <v>24</v>
      </c>
      <c r="I19">
        <v>17</v>
      </c>
      <c r="J19">
        <v>0</v>
      </c>
      <c r="K19">
        <v>5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9</v>
      </c>
    </row>
    <row r="20" spans="1:39" x14ac:dyDescent="0.25">
      <c r="A20" t="s">
        <v>87</v>
      </c>
      <c r="B20" t="s">
        <v>88</v>
      </c>
      <c r="C20" t="s">
        <v>92</v>
      </c>
      <c r="E20" t="s">
        <v>90</v>
      </c>
      <c r="F20" t="s">
        <v>121</v>
      </c>
      <c r="G20">
        <v>1</v>
      </c>
      <c r="H20" t="s">
        <v>25</v>
      </c>
      <c r="I20">
        <v>18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9</v>
      </c>
    </row>
    <row r="21" spans="1:39" x14ac:dyDescent="0.25">
      <c r="A21" t="s">
        <v>87</v>
      </c>
      <c r="B21" t="s">
        <v>88</v>
      </c>
      <c r="C21" t="s">
        <v>123</v>
      </c>
      <c r="E21" t="s">
        <v>90</v>
      </c>
      <c r="F21" t="s">
        <v>91</v>
      </c>
      <c r="G21">
        <v>1</v>
      </c>
      <c r="H21" t="s">
        <v>26</v>
      </c>
      <c r="I21">
        <v>19</v>
      </c>
      <c r="J21">
        <v>0</v>
      </c>
      <c r="K21">
        <v>0</v>
      </c>
      <c r="L21">
        <v>0</v>
      </c>
      <c r="M21" s="29" t="s">
        <v>245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9</v>
      </c>
    </row>
    <row r="22" spans="1:39" x14ac:dyDescent="0.25">
      <c r="A22" t="s">
        <v>87</v>
      </c>
      <c r="B22" t="s">
        <v>88</v>
      </c>
      <c r="C22" t="s">
        <v>123</v>
      </c>
      <c r="E22" t="s">
        <v>90</v>
      </c>
      <c r="F22" t="s">
        <v>118</v>
      </c>
      <c r="G22">
        <v>1</v>
      </c>
      <c r="H22" t="s">
        <v>27</v>
      </c>
      <c r="I22">
        <v>20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5</v>
      </c>
      <c r="AC22">
        <v>9</v>
      </c>
    </row>
    <row r="23" spans="1:39" x14ac:dyDescent="0.25">
      <c r="A23" t="s">
        <v>87</v>
      </c>
      <c r="B23" t="s">
        <v>88</v>
      </c>
      <c r="C23" t="s">
        <v>123</v>
      </c>
      <c r="E23" t="s">
        <v>90</v>
      </c>
      <c r="F23" t="s">
        <v>119</v>
      </c>
      <c r="G23" t="s">
        <v>120</v>
      </c>
      <c r="H23" t="s">
        <v>28</v>
      </c>
      <c r="I23">
        <v>21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5</v>
      </c>
      <c r="AC23">
        <v>0</v>
      </c>
      <c r="AD23">
        <v>9</v>
      </c>
    </row>
    <row r="24" spans="1:39" x14ac:dyDescent="0.25">
      <c r="A24" t="s">
        <v>87</v>
      </c>
      <c r="B24" t="s">
        <v>88</v>
      </c>
      <c r="C24" t="s">
        <v>123</v>
      </c>
      <c r="E24" t="s">
        <v>90</v>
      </c>
      <c r="F24" t="s">
        <v>121</v>
      </c>
      <c r="G24">
        <v>1</v>
      </c>
      <c r="H24" t="s">
        <v>29</v>
      </c>
      <c r="I24">
        <v>22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</v>
      </c>
      <c r="AC24">
        <v>0</v>
      </c>
      <c r="AD24">
        <v>0</v>
      </c>
      <c r="AE24">
        <v>9</v>
      </c>
    </row>
    <row r="25" spans="1:39" x14ac:dyDescent="0.25">
      <c r="A25" t="s">
        <v>87</v>
      </c>
      <c r="B25" t="s">
        <v>124</v>
      </c>
      <c r="C25" t="s">
        <v>125</v>
      </c>
      <c r="D25" t="s">
        <v>124</v>
      </c>
      <c r="E25" t="s">
        <v>124</v>
      </c>
      <c r="F25" t="s">
        <v>91</v>
      </c>
      <c r="G25">
        <v>1</v>
      </c>
      <c r="H25" t="s">
        <v>30</v>
      </c>
      <c r="I25">
        <v>23</v>
      </c>
      <c r="J25" s="29" t="s">
        <v>243</v>
      </c>
      <c r="K25" s="29" t="s">
        <v>228</v>
      </c>
      <c r="L25" s="29" t="s">
        <v>248</v>
      </c>
      <c r="M25" s="29" t="s">
        <v>249</v>
      </c>
      <c r="N25" t="s">
        <v>260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9</v>
      </c>
    </row>
    <row r="26" spans="1:39" x14ac:dyDescent="0.25">
      <c r="A26" t="s">
        <v>87</v>
      </c>
      <c r="B26" t="s">
        <v>124</v>
      </c>
      <c r="C26" t="s">
        <v>125</v>
      </c>
      <c r="D26" t="s">
        <v>126</v>
      </c>
      <c r="E26" t="s">
        <v>124</v>
      </c>
      <c r="F26" t="s">
        <v>91</v>
      </c>
      <c r="G26">
        <v>1</v>
      </c>
      <c r="H26" t="s">
        <v>31</v>
      </c>
      <c r="I26">
        <v>24</v>
      </c>
      <c r="J26" s="29" t="s">
        <v>244</v>
      </c>
      <c r="K26" t="s">
        <v>165</v>
      </c>
      <c r="L26" t="s">
        <v>165</v>
      </c>
      <c r="M26" t="s">
        <v>165</v>
      </c>
      <c r="N26" t="s">
        <v>165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 t="s">
        <v>217</v>
      </c>
      <c r="AG26">
        <v>9</v>
      </c>
    </row>
    <row r="27" spans="1:39" x14ac:dyDescent="0.25">
      <c r="A27" t="s">
        <v>87</v>
      </c>
      <c r="B27" t="s">
        <v>124</v>
      </c>
      <c r="C27" t="s">
        <v>125</v>
      </c>
      <c r="D27" t="s">
        <v>124</v>
      </c>
      <c r="E27" t="s">
        <v>124</v>
      </c>
      <c r="F27" t="s">
        <v>118</v>
      </c>
      <c r="G27">
        <v>1</v>
      </c>
      <c r="H27" t="s">
        <v>32</v>
      </c>
      <c r="I27">
        <v>25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 t="s">
        <v>285</v>
      </c>
      <c r="AG27" t="s">
        <v>165</v>
      </c>
      <c r="AH27">
        <v>9</v>
      </c>
    </row>
    <row r="28" spans="1:39" x14ac:dyDescent="0.25">
      <c r="A28" t="s">
        <v>87</v>
      </c>
      <c r="B28" t="s">
        <v>124</v>
      </c>
      <c r="C28" t="s">
        <v>125</v>
      </c>
      <c r="D28" t="s">
        <v>124</v>
      </c>
      <c r="E28" t="s">
        <v>124</v>
      </c>
      <c r="F28" t="s">
        <v>119</v>
      </c>
      <c r="G28" t="s">
        <v>120</v>
      </c>
      <c r="H28" t="s">
        <v>33</v>
      </c>
      <c r="I28">
        <v>26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 s="29" t="s">
        <v>229</v>
      </c>
      <c r="AG28" t="s">
        <v>225</v>
      </c>
      <c r="AH28" t="s">
        <v>165</v>
      </c>
      <c r="AI28">
        <v>9</v>
      </c>
    </row>
    <row r="29" spans="1:39" x14ac:dyDescent="0.25">
      <c r="A29" t="s">
        <v>87</v>
      </c>
      <c r="B29" t="s">
        <v>124</v>
      </c>
      <c r="C29" t="s">
        <v>125</v>
      </c>
      <c r="D29" t="s">
        <v>124</v>
      </c>
      <c r="E29" t="s">
        <v>124</v>
      </c>
      <c r="F29" t="s">
        <v>121</v>
      </c>
      <c r="G29">
        <v>1</v>
      </c>
      <c r="H29" t="s">
        <v>34</v>
      </c>
      <c r="I29">
        <v>27</v>
      </c>
      <c r="J29">
        <v>0</v>
      </c>
      <c r="K29">
        <v>0</v>
      </c>
      <c r="L29" s="29" t="s">
        <v>250</v>
      </c>
      <c r="M29" t="s">
        <v>215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2</v>
      </c>
      <c r="AG29" t="s">
        <v>165</v>
      </c>
      <c r="AH29">
        <v>0</v>
      </c>
      <c r="AI29">
        <v>0</v>
      </c>
      <c r="AJ29">
        <v>9</v>
      </c>
    </row>
    <row r="30" spans="1:39" x14ac:dyDescent="0.25">
      <c r="A30" t="s">
        <v>87</v>
      </c>
      <c r="B30" t="s">
        <v>124</v>
      </c>
      <c r="C30" t="s">
        <v>125</v>
      </c>
      <c r="D30" t="s">
        <v>126</v>
      </c>
      <c r="E30" t="s">
        <v>124</v>
      </c>
      <c r="F30" t="s">
        <v>121</v>
      </c>
      <c r="G30">
        <v>1</v>
      </c>
      <c r="H30" t="s">
        <v>35</v>
      </c>
      <c r="I30">
        <v>28</v>
      </c>
      <c r="J30">
        <v>0</v>
      </c>
      <c r="K30">
        <v>0</v>
      </c>
      <c r="L30" t="s">
        <v>261</v>
      </c>
      <c r="M30" t="s">
        <v>262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165</v>
      </c>
      <c r="AG30">
        <v>2</v>
      </c>
      <c r="AH30">
        <v>0</v>
      </c>
      <c r="AI30">
        <v>0</v>
      </c>
      <c r="AJ30" t="s">
        <v>259</v>
      </c>
      <c r="AK30">
        <v>9</v>
      </c>
    </row>
    <row r="31" spans="1:39" x14ac:dyDescent="0.25">
      <c r="A31" t="s">
        <v>87</v>
      </c>
      <c r="B31" t="s">
        <v>124</v>
      </c>
      <c r="C31" t="s">
        <v>125</v>
      </c>
      <c r="D31" t="s">
        <v>126</v>
      </c>
      <c r="E31" t="s">
        <v>124</v>
      </c>
      <c r="F31" t="s">
        <v>208</v>
      </c>
      <c r="G31" t="s">
        <v>127</v>
      </c>
      <c r="H31" t="s">
        <v>36</v>
      </c>
      <c r="I31">
        <v>29</v>
      </c>
      <c r="J31">
        <v>0</v>
      </c>
      <c r="K31">
        <v>0</v>
      </c>
      <c r="L31">
        <v>0</v>
      </c>
      <c r="M31" t="s">
        <v>263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1</v>
      </c>
      <c r="AH31">
        <v>0</v>
      </c>
      <c r="AI31">
        <v>0</v>
      </c>
      <c r="AJ31">
        <v>0</v>
      </c>
      <c r="AK31" t="s">
        <v>264</v>
      </c>
      <c r="AL31">
        <v>9</v>
      </c>
    </row>
    <row r="32" spans="1:39" x14ac:dyDescent="0.25">
      <c r="A32" t="s">
        <v>87</v>
      </c>
      <c r="B32" t="s">
        <v>124</v>
      </c>
      <c r="C32" t="s">
        <v>125</v>
      </c>
      <c r="D32" t="s">
        <v>126</v>
      </c>
      <c r="E32" t="s">
        <v>124</v>
      </c>
      <c r="F32" t="s">
        <v>209</v>
      </c>
      <c r="G32" t="s">
        <v>127</v>
      </c>
      <c r="H32" t="s">
        <v>37</v>
      </c>
      <c r="I32">
        <v>30</v>
      </c>
      <c r="J32">
        <v>0</v>
      </c>
      <c r="K32">
        <v>0</v>
      </c>
      <c r="L32">
        <v>0</v>
      </c>
      <c r="M32" t="s">
        <v>165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 t="s">
        <v>165</v>
      </c>
      <c r="AG32">
        <v>1</v>
      </c>
      <c r="AH32">
        <v>0</v>
      </c>
      <c r="AI32">
        <v>0</v>
      </c>
      <c r="AJ32">
        <v>0</v>
      </c>
      <c r="AK32" s="29" t="s">
        <v>247</v>
      </c>
      <c r="AL32" s="29" t="s">
        <v>246</v>
      </c>
      <c r="AM32">
        <v>9</v>
      </c>
    </row>
    <row r="33" spans="1:55" x14ac:dyDescent="0.25">
      <c r="A33" t="s">
        <v>87</v>
      </c>
      <c r="B33" t="s">
        <v>124</v>
      </c>
      <c r="C33" t="s">
        <v>128</v>
      </c>
      <c r="D33" t="s">
        <v>124</v>
      </c>
      <c r="E33" t="s">
        <v>124</v>
      </c>
      <c r="F33" t="s">
        <v>91</v>
      </c>
      <c r="G33">
        <v>1</v>
      </c>
      <c r="H33" t="s">
        <v>38</v>
      </c>
      <c r="I33">
        <v>31</v>
      </c>
      <c r="J33">
        <v>0</v>
      </c>
      <c r="K33">
        <v>0</v>
      </c>
      <c r="L33" s="29" t="s">
        <v>230</v>
      </c>
      <c r="M33" t="s">
        <v>165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9</v>
      </c>
    </row>
    <row r="34" spans="1:55" x14ac:dyDescent="0.25">
      <c r="A34" t="s">
        <v>87</v>
      </c>
      <c r="B34" t="s">
        <v>124</v>
      </c>
      <c r="C34" t="s">
        <v>128</v>
      </c>
      <c r="D34" t="s">
        <v>126</v>
      </c>
      <c r="E34" t="s">
        <v>124</v>
      </c>
      <c r="F34" t="s">
        <v>91</v>
      </c>
      <c r="G34">
        <v>1</v>
      </c>
      <c r="H34" t="s">
        <v>39</v>
      </c>
      <c r="I34">
        <v>32</v>
      </c>
      <c r="J34">
        <v>0</v>
      </c>
      <c r="K34">
        <v>0</v>
      </c>
      <c r="L34" t="s">
        <v>165</v>
      </c>
      <c r="M34" t="s">
        <v>165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 t="s">
        <v>224</v>
      </c>
      <c r="AO34">
        <v>9</v>
      </c>
    </row>
    <row r="35" spans="1:55" x14ac:dyDescent="0.25">
      <c r="A35" t="s">
        <v>87</v>
      </c>
      <c r="B35" t="s">
        <v>124</v>
      </c>
      <c r="C35" t="s">
        <v>128</v>
      </c>
      <c r="D35" t="s">
        <v>124</v>
      </c>
      <c r="E35" t="s">
        <v>124</v>
      </c>
      <c r="F35" t="s">
        <v>118</v>
      </c>
      <c r="H35" t="s">
        <v>40</v>
      </c>
      <c r="I35">
        <v>33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 t="s">
        <v>165</v>
      </c>
      <c r="AO35">
        <v>5</v>
      </c>
      <c r="AP35">
        <v>9</v>
      </c>
    </row>
    <row r="36" spans="1:55" x14ac:dyDescent="0.25">
      <c r="A36" t="s">
        <v>87</v>
      </c>
      <c r="B36" t="s">
        <v>124</v>
      </c>
      <c r="C36" t="s">
        <v>128</v>
      </c>
      <c r="D36" t="s">
        <v>124</v>
      </c>
      <c r="E36" t="s">
        <v>124</v>
      </c>
      <c r="F36" t="s">
        <v>119</v>
      </c>
      <c r="G36" t="s">
        <v>120</v>
      </c>
      <c r="H36" t="s">
        <v>41</v>
      </c>
      <c r="I36">
        <v>34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165</v>
      </c>
      <c r="AO36">
        <v>5</v>
      </c>
      <c r="AP36">
        <v>0</v>
      </c>
      <c r="AQ36">
        <v>9</v>
      </c>
    </row>
    <row r="37" spans="1:55" x14ac:dyDescent="0.25">
      <c r="A37" t="s">
        <v>87</v>
      </c>
      <c r="B37" t="s">
        <v>124</v>
      </c>
      <c r="C37" t="s">
        <v>128</v>
      </c>
      <c r="D37" t="s">
        <v>124</v>
      </c>
      <c r="E37" t="s">
        <v>124</v>
      </c>
      <c r="F37" t="s">
        <v>121</v>
      </c>
      <c r="G37">
        <v>1</v>
      </c>
      <c r="H37" t="s">
        <v>42</v>
      </c>
      <c r="I37">
        <v>35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2</v>
      </c>
      <c r="AO37" t="s">
        <v>165</v>
      </c>
      <c r="AP37">
        <v>0</v>
      </c>
      <c r="AQ37">
        <v>0</v>
      </c>
      <c r="AR37">
        <v>9</v>
      </c>
    </row>
    <row r="38" spans="1:55" x14ac:dyDescent="0.25">
      <c r="A38" t="s">
        <v>87</v>
      </c>
      <c r="B38" t="s">
        <v>124</v>
      </c>
      <c r="C38" t="s">
        <v>128</v>
      </c>
      <c r="D38" t="s">
        <v>126</v>
      </c>
      <c r="E38" t="s">
        <v>124</v>
      </c>
      <c r="F38" t="s">
        <v>121</v>
      </c>
      <c r="G38">
        <v>1</v>
      </c>
      <c r="H38" t="s">
        <v>43</v>
      </c>
      <c r="I38">
        <v>36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165</v>
      </c>
      <c r="AO38">
        <v>2</v>
      </c>
      <c r="AP38">
        <v>0</v>
      </c>
      <c r="AQ38">
        <v>0</v>
      </c>
      <c r="AR38">
        <v>0</v>
      </c>
      <c r="AS38">
        <v>9</v>
      </c>
    </row>
    <row r="39" spans="1:55" x14ac:dyDescent="0.25">
      <c r="A39" t="s">
        <v>87</v>
      </c>
      <c r="B39" t="s">
        <v>124</v>
      </c>
      <c r="C39" t="s">
        <v>128</v>
      </c>
      <c r="D39" t="s">
        <v>126</v>
      </c>
      <c r="E39" t="s">
        <v>124</v>
      </c>
      <c r="F39" t="s">
        <v>211</v>
      </c>
      <c r="G39" t="s">
        <v>127</v>
      </c>
      <c r="H39" t="s">
        <v>44</v>
      </c>
      <c r="I39">
        <v>37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 s="29" t="s">
        <v>233</v>
      </c>
      <c r="AO39">
        <v>1</v>
      </c>
      <c r="AP39">
        <v>0</v>
      </c>
      <c r="AQ39">
        <v>0</v>
      </c>
      <c r="AR39">
        <v>0</v>
      </c>
      <c r="AS39">
        <v>0</v>
      </c>
      <c r="AT39">
        <v>9</v>
      </c>
    </row>
    <row r="40" spans="1:55" x14ac:dyDescent="0.25">
      <c r="A40" t="s">
        <v>87</v>
      </c>
      <c r="B40" t="s">
        <v>124</v>
      </c>
      <c r="C40" t="s">
        <v>128</v>
      </c>
      <c r="D40" t="s">
        <v>126</v>
      </c>
      <c r="E40" t="s">
        <v>124</v>
      </c>
      <c r="F40" t="s">
        <v>212</v>
      </c>
      <c r="G40" t="s">
        <v>127</v>
      </c>
      <c r="H40" t="s">
        <v>45</v>
      </c>
      <c r="I40">
        <v>38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 t="s">
        <v>165</v>
      </c>
      <c r="AO40">
        <v>1</v>
      </c>
      <c r="AP40">
        <v>0</v>
      </c>
      <c r="AQ40">
        <v>0</v>
      </c>
      <c r="AR40">
        <v>0</v>
      </c>
      <c r="AS40">
        <v>0</v>
      </c>
      <c r="AT40" t="s">
        <v>265</v>
      </c>
      <c r="AU40">
        <v>9</v>
      </c>
    </row>
    <row r="41" spans="1:55" x14ac:dyDescent="0.25">
      <c r="A41" t="s">
        <v>129</v>
      </c>
      <c r="B41" t="s">
        <v>107</v>
      </c>
      <c r="E41" t="s">
        <v>108</v>
      </c>
      <c r="F41" t="s">
        <v>109</v>
      </c>
      <c r="G41" t="s">
        <v>110</v>
      </c>
      <c r="H41" t="s">
        <v>46</v>
      </c>
      <c r="I41">
        <v>39</v>
      </c>
      <c r="J41">
        <v>0</v>
      </c>
      <c r="K41">
        <v>0</v>
      </c>
      <c r="L41">
        <v>2</v>
      </c>
      <c r="M41">
        <v>1</v>
      </c>
      <c r="N41">
        <v>0</v>
      </c>
      <c r="O41">
        <v>0</v>
      </c>
      <c r="P41">
        <v>1</v>
      </c>
      <c r="Q41">
        <v>-2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9</v>
      </c>
    </row>
    <row r="42" spans="1:55" x14ac:dyDescent="0.25">
      <c r="A42" t="s">
        <v>130</v>
      </c>
      <c r="B42" t="s">
        <v>107</v>
      </c>
      <c r="E42" t="s">
        <v>108</v>
      </c>
      <c r="F42" t="s">
        <v>109</v>
      </c>
      <c r="G42" t="s">
        <v>110</v>
      </c>
      <c r="H42" t="s">
        <v>47</v>
      </c>
      <c r="I42">
        <v>40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9</v>
      </c>
    </row>
    <row r="43" spans="1:55" x14ac:dyDescent="0.25">
      <c r="A43" t="s">
        <v>131</v>
      </c>
      <c r="B43" t="s">
        <v>107</v>
      </c>
      <c r="E43" t="s">
        <v>108</v>
      </c>
      <c r="F43" t="s">
        <v>109</v>
      </c>
      <c r="G43" t="s">
        <v>110</v>
      </c>
      <c r="H43" t="s">
        <v>48</v>
      </c>
      <c r="I43">
        <v>41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 t="s">
        <v>266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266</v>
      </c>
      <c r="AX43">
        <v>9</v>
      </c>
    </row>
    <row r="44" spans="1:55" x14ac:dyDescent="0.25">
      <c r="A44" t="s">
        <v>132</v>
      </c>
      <c r="B44" t="s">
        <v>107</v>
      </c>
      <c r="E44" t="s">
        <v>108</v>
      </c>
      <c r="F44" t="s">
        <v>109</v>
      </c>
      <c r="G44" t="s">
        <v>110</v>
      </c>
      <c r="H44" t="s">
        <v>49</v>
      </c>
      <c r="I44">
        <v>42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9</v>
      </c>
    </row>
    <row r="45" spans="1:55" x14ac:dyDescent="0.25">
      <c r="A45" t="s">
        <v>87</v>
      </c>
      <c r="B45" t="s">
        <v>133</v>
      </c>
      <c r="C45" t="s">
        <v>134</v>
      </c>
      <c r="D45" t="s">
        <v>135</v>
      </c>
      <c r="E45" t="s">
        <v>133</v>
      </c>
      <c r="F45" t="s">
        <v>91</v>
      </c>
      <c r="G45">
        <v>1</v>
      </c>
      <c r="H45" t="s">
        <v>50</v>
      </c>
      <c r="I45">
        <v>43</v>
      </c>
      <c r="J45" s="29" t="s">
        <v>231</v>
      </c>
      <c r="K45" t="s">
        <v>165</v>
      </c>
      <c r="L45" s="29" t="s">
        <v>232</v>
      </c>
      <c r="M45" t="s">
        <v>165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 t="s">
        <v>220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9</v>
      </c>
    </row>
    <row r="46" spans="1:55" x14ac:dyDescent="0.25">
      <c r="A46" t="s">
        <v>87</v>
      </c>
      <c r="B46" t="s">
        <v>133</v>
      </c>
      <c r="C46" t="s">
        <v>136</v>
      </c>
      <c r="D46" t="s">
        <v>137</v>
      </c>
      <c r="E46" t="s">
        <v>133</v>
      </c>
      <c r="F46" t="s">
        <v>91</v>
      </c>
      <c r="G46" t="s">
        <v>138</v>
      </c>
      <c r="H46" t="s">
        <v>51</v>
      </c>
      <c r="I46">
        <v>44</v>
      </c>
      <c r="J46" t="s">
        <v>258</v>
      </c>
      <c r="K46" t="s">
        <v>165</v>
      </c>
      <c r="L46" t="s">
        <v>165</v>
      </c>
      <c r="M46" t="s">
        <v>165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9</v>
      </c>
    </row>
    <row r="47" spans="1:55" x14ac:dyDescent="0.25">
      <c r="A47" t="s">
        <v>87</v>
      </c>
      <c r="B47" t="s">
        <v>133</v>
      </c>
      <c r="C47" t="s">
        <v>134</v>
      </c>
      <c r="E47" t="s">
        <v>133</v>
      </c>
      <c r="F47" t="s">
        <v>121</v>
      </c>
      <c r="G47">
        <v>1</v>
      </c>
      <c r="H47" t="s">
        <v>52</v>
      </c>
      <c r="I47">
        <v>45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0</v>
      </c>
      <c r="BB47">
        <v>9</v>
      </c>
    </row>
    <row r="48" spans="1:55" x14ac:dyDescent="0.25">
      <c r="A48" t="s">
        <v>87</v>
      </c>
      <c r="B48" t="s">
        <v>133</v>
      </c>
      <c r="C48" t="s">
        <v>136</v>
      </c>
      <c r="D48" t="s">
        <v>137</v>
      </c>
      <c r="E48" t="s">
        <v>133</v>
      </c>
      <c r="F48" t="s">
        <v>121</v>
      </c>
      <c r="G48">
        <v>1</v>
      </c>
      <c r="H48" t="s">
        <v>53</v>
      </c>
      <c r="I48">
        <v>46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1</v>
      </c>
      <c r="BB48" s="29" t="s">
        <v>234</v>
      </c>
      <c r="BC48">
        <v>9</v>
      </c>
    </row>
    <row r="49" spans="1:71" x14ac:dyDescent="0.25">
      <c r="A49" t="s">
        <v>87</v>
      </c>
      <c r="B49" t="s">
        <v>133</v>
      </c>
      <c r="C49" t="s">
        <v>134</v>
      </c>
      <c r="E49" t="s">
        <v>133</v>
      </c>
      <c r="F49" t="s">
        <v>119</v>
      </c>
      <c r="G49" t="s">
        <v>120</v>
      </c>
      <c r="H49" t="s">
        <v>54</v>
      </c>
      <c r="I49">
        <v>47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5</v>
      </c>
      <c r="BA49">
        <v>0</v>
      </c>
      <c r="BB49">
        <v>0</v>
      </c>
      <c r="BC49">
        <v>0</v>
      </c>
      <c r="BD49">
        <v>9</v>
      </c>
    </row>
    <row r="50" spans="1:71" x14ac:dyDescent="0.25">
      <c r="A50" t="s">
        <v>87</v>
      </c>
      <c r="B50" t="s">
        <v>133</v>
      </c>
      <c r="C50" t="s">
        <v>139</v>
      </c>
      <c r="D50" t="s">
        <v>135</v>
      </c>
      <c r="E50" t="s">
        <v>133</v>
      </c>
      <c r="F50" t="s">
        <v>91</v>
      </c>
      <c r="G50">
        <v>1</v>
      </c>
      <c r="H50" t="s">
        <v>55</v>
      </c>
      <c r="I50">
        <v>48</v>
      </c>
      <c r="J50" s="29" t="s">
        <v>239</v>
      </c>
      <c r="K50" s="29" t="s">
        <v>240</v>
      </c>
      <c r="L50" t="s">
        <v>165</v>
      </c>
      <c r="M50" t="s">
        <v>165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 t="s">
        <v>165</v>
      </c>
      <c r="BA50" t="s">
        <v>165</v>
      </c>
      <c r="BB50" t="s">
        <v>165</v>
      </c>
      <c r="BC50">
        <v>1</v>
      </c>
      <c r="BD50">
        <v>0</v>
      </c>
      <c r="BE50">
        <v>9</v>
      </c>
    </row>
    <row r="51" spans="1:71" x14ac:dyDescent="0.25">
      <c r="A51" t="s">
        <v>87</v>
      </c>
      <c r="B51" t="s">
        <v>133</v>
      </c>
      <c r="C51" t="s">
        <v>139</v>
      </c>
      <c r="D51" t="s">
        <v>135</v>
      </c>
      <c r="E51" t="s">
        <v>133</v>
      </c>
      <c r="F51" t="s">
        <v>121</v>
      </c>
      <c r="G51">
        <v>1</v>
      </c>
      <c r="H51" t="s">
        <v>56</v>
      </c>
      <c r="I51">
        <v>49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 t="s">
        <v>165</v>
      </c>
      <c r="BB51">
        <v>0</v>
      </c>
      <c r="BC51" t="s">
        <v>165</v>
      </c>
      <c r="BD51">
        <v>0</v>
      </c>
      <c r="BE51">
        <v>1</v>
      </c>
      <c r="BF51">
        <v>9</v>
      </c>
    </row>
    <row r="52" spans="1:71" x14ac:dyDescent="0.25">
      <c r="A52" t="s">
        <v>87</v>
      </c>
      <c r="B52" t="s">
        <v>133</v>
      </c>
      <c r="C52" t="s">
        <v>139</v>
      </c>
      <c r="D52" t="s">
        <v>135</v>
      </c>
      <c r="E52" t="s">
        <v>133</v>
      </c>
      <c r="F52" t="s">
        <v>119</v>
      </c>
      <c r="G52" t="s">
        <v>120</v>
      </c>
      <c r="H52" t="s">
        <v>57</v>
      </c>
      <c r="I52">
        <v>50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5</v>
      </c>
      <c r="BF52">
        <v>0</v>
      </c>
      <c r="BG52">
        <v>9</v>
      </c>
    </row>
    <row r="53" spans="1:71" x14ac:dyDescent="0.25">
      <c r="A53" t="s">
        <v>87</v>
      </c>
      <c r="B53" t="s">
        <v>88</v>
      </c>
      <c r="C53" t="s">
        <v>102</v>
      </c>
      <c r="E53" t="s">
        <v>103</v>
      </c>
      <c r="F53" t="s">
        <v>121</v>
      </c>
      <c r="G53">
        <v>1</v>
      </c>
      <c r="H53" t="s">
        <v>58</v>
      </c>
      <c r="I53">
        <v>51</v>
      </c>
      <c r="J53">
        <v>0</v>
      </c>
      <c r="K53">
        <v>0</v>
      </c>
      <c r="L53" t="s">
        <v>221</v>
      </c>
      <c r="M53">
        <v>0</v>
      </c>
      <c r="N53" t="s">
        <v>165</v>
      </c>
      <c r="O53" t="s">
        <v>165</v>
      </c>
      <c r="P53" t="s">
        <v>165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9</v>
      </c>
    </row>
    <row r="54" spans="1:71" x14ac:dyDescent="0.25">
      <c r="A54" t="s">
        <v>87</v>
      </c>
      <c r="B54" t="s">
        <v>88</v>
      </c>
      <c r="C54" t="s">
        <v>102</v>
      </c>
      <c r="E54" t="s">
        <v>103</v>
      </c>
      <c r="F54" t="s">
        <v>119</v>
      </c>
      <c r="G54" t="s">
        <v>120</v>
      </c>
      <c r="H54" t="s">
        <v>59</v>
      </c>
      <c r="I54">
        <v>52</v>
      </c>
      <c r="J54">
        <v>0</v>
      </c>
      <c r="K54">
        <v>0</v>
      </c>
      <c r="L54">
        <v>0</v>
      </c>
      <c r="M54">
        <v>0</v>
      </c>
      <c r="N54">
        <v>5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9</v>
      </c>
    </row>
    <row r="55" spans="1:71" x14ac:dyDescent="0.25">
      <c r="A55" t="s">
        <v>87</v>
      </c>
      <c r="B55" t="s">
        <v>88</v>
      </c>
      <c r="C55" t="s">
        <v>102</v>
      </c>
      <c r="E55" t="s">
        <v>103</v>
      </c>
      <c r="F55" t="s">
        <v>118</v>
      </c>
      <c r="G55">
        <v>1</v>
      </c>
      <c r="H55" t="s">
        <v>60</v>
      </c>
      <c r="I55">
        <v>53</v>
      </c>
      <c r="J55">
        <v>0</v>
      </c>
      <c r="K55">
        <v>0</v>
      </c>
      <c r="L55">
        <v>0</v>
      </c>
      <c r="M55">
        <v>0</v>
      </c>
      <c r="N55">
        <v>5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9</v>
      </c>
    </row>
    <row r="56" spans="1:71" x14ac:dyDescent="0.25">
      <c r="A56" t="s">
        <v>87</v>
      </c>
      <c r="B56" t="s">
        <v>88</v>
      </c>
      <c r="C56" t="s">
        <v>140</v>
      </c>
      <c r="E56" t="s">
        <v>103</v>
      </c>
      <c r="F56" t="s">
        <v>91</v>
      </c>
      <c r="G56">
        <v>1</v>
      </c>
      <c r="H56" t="s">
        <v>61</v>
      </c>
      <c r="I56">
        <v>54</v>
      </c>
      <c r="J56">
        <v>0</v>
      </c>
      <c r="K56">
        <v>0</v>
      </c>
      <c r="L56" t="s">
        <v>268</v>
      </c>
      <c r="M56">
        <v>0</v>
      </c>
      <c r="N56" t="s">
        <v>269</v>
      </c>
      <c r="O56" t="s">
        <v>165</v>
      </c>
      <c r="P56" t="s">
        <v>270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9</v>
      </c>
    </row>
    <row r="57" spans="1:71" x14ac:dyDescent="0.25">
      <c r="A57" t="s">
        <v>87</v>
      </c>
      <c r="B57" t="s">
        <v>88</v>
      </c>
      <c r="C57" t="s">
        <v>140</v>
      </c>
      <c r="E57" t="s">
        <v>103</v>
      </c>
      <c r="F57" t="s">
        <v>104</v>
      </c>
      <c r="G57" t="s">
        <v>105</v>
      </c>
      <c r="H57" t="s">
        <v>62</v>
      </c>
      <c r="I57">
        <v>55</v>
      </c>
      <c r="J57">
        <v>0</v>
      </c>
      <c r="K57">
        <v>0</v>
      </c>
      <c r="L57" t="s">
        <v>165</v>
      </c>
      <c r="M57">
        <v>0</v>
      </c>
      <c r="N57" t="s">
        <v>222</v>
      </c>
      <c r="O57">
        <v>1</v>
      </c>
      <c r="P57" t="s">
        <v>165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</v>
      </c>
      <c r="BL57">
        <v>9</v>
      </c>
    </row>
    <row r="58" spans="1:71" x14ac:dyDescent="0.25">
      <c r="A58" t="s">
        <v>87</v>
      </c>
      <c r="B58" t="s">
        <v>88</v>
      </c>
      <c r="C58" t="s">
        <v>140</v>
      </c>
      <c r="E58" t="s">
        <v>103</v>
      </c>
      <c r="F58" t="s">
        <v>121</v>
      </c>
      <c r="G58">
        <v>1</v>
      </c>
      <c r="H58" t="s">
        <v>63</v>
      </c>
      <c r="I58">
        <v>56</v>
      </c>
      <c r="J58">
        <v>0</v>
      </c>
      <c r="K58">
        <v>0</v>
      </c>
      <c r="L58" t="s">
        <v>165</v>
      </c>
      <c r="M58">
        <v>0</v>
      </c>
      <c r="N58" t="s">
        <v>165</v>
      </c>
      <c r="O58" t="s">
        <v>165</v>
      </c>
      <c r="P58" t="s">
        <v>165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2</v>
      </c>
      <c r="BL58">
        <v>0</v>
      </c>
      <c r="BM58">
        <v>9</v>
      </c>
    </row>
    <row r="59" spans="1:71" x14ac:dyDescent="0.25">
      <c r="A59" t="s">
        <v>87</v>
      </c>
      <c r="B59" t="s">
        <v>88</v>
      </c>
      <c r="C59" t="s">
        <v>140</v>
      </c>
      <c r="E59" t="s">
        <v>103</v>
      </c>
      <c r="F59" t="s">
        <v>119</v>
      </c>
      <c r="G59" t="s">
        <v>120</v>
      </c>
      <c r="H59" t="s">
        <v>64</v>
      </c>
      <c r="I59">
        <v>57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5</v>
      </c>
      <c r="BL59">
        <v>0</v>
      </c>
      <c r="BM59">
        <v>0</v>
      </c>
      <c r="BN59">
        <v>9</v>
      </c>
    </row>
    <row r="60" spans="1:71" x14ac:dyDescent="0.25">
      <c r="A60" t="s">
        <v>87</v>
      </c>
      <c r="B60" t="s">
        <v>88</v>
      </c>
      <c r="C60" t="s">
        <v>140</v>
      </c>
      <c r="E60" t="s">
        <v>103</v>
      </c>
      <c r="F60" t="s">
        <v>118</v>
      </c>
      <c r="G60">
        <v>1</v>
      </c>
      <c r="H60" t="s">
        <v>65</v>
      </c>
      <c r="I60">
        <v>58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5</v>
      </c>
      <c r="BL60">
        <v>0</v>
      </c>
      <c r="BM60">
        <v>0</v>
      </c>
      <c r="BN60">
        <v>0</v>
      </c>
      <c r="BO60">
        <v>9</v>
      </c>
    </row>
    <row r="61" spans="1:71" x14ac:dyDescent="0.25">
      <c r="A61" t="s">
        <v>87</v>
      </c>
      <c r="B61" t="s">
        <v>88</v>
      </c>
      <c r="C61" t="s">
        <v>141</v>
      </c>
      <c r="E61" t="s">
        <v>103</v>
      </c>
      <c r="F61" t="s">
        <v>91</v>
      </c>
      <c r="G61">
        <v>1</v>
      </c>
      <c r="H61" t="s">
        <v>66</v>
      </c>
      <c r="I61">
        <v>59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9</v>
      </c>
    </row>
    <row r="62" spans="1:71" x14ac:dyDescent="0.25">
      <c r="A62" t="s">
        <v>87</v>
      </c>
      <c r="B62" t="s">
        <v>88</v>
      </c>
      <c r="C62" t="s">
        <v>141</v>
      </c>
      <c r="E62" t="s">
        <v>103</v>
      </c>
      <c r="F62" t="s">
        <v>104</v>
      </c>
      <c r="G62" t="s">
        <v>105</v>
      </c>
      <c r="H62" t="s">
        <v>67</v>
      </c>
      <c r="I62">
        <v>60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9</v>
      </c>
    </row>
    <row r="63" spans="1:71" x14ac:dyDescent="0.25">
      <c r="A63" t="s">
        <v>87</v>
      </c>
      <c r="B63" t="s">
        <v>88</v>
      </c>
      <c r="C63" t="s">
        <v>141</v>
      </c>
      <c r="E63" t="s">
        <v>103</v>
      </c>
      <c r="F63" t="s">
        <v>121</v>
      </c>
      <c r="G63">
        <v>1</v>
      </c>
      <c r="H63" t="s">
        <v>68</v>
      </c>
      <c r="I63">
        <v>61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2</v>
      </c>
      <c r="BQ63">
        <v>0</v>
      </c>
      <c r="BR63">
        <v>9</v>
      </c>
    </row>
    <row r="64" spans="1:71" x14ac:dyDescent="0.25">
      <c r="A64" t="s">
        <v>87</v>
      </c>
      <c r="B64" t="s">
        <v>88</v>
      </c>
      <c r="C64" t="s">
        <v>141</v>
      </c>
      <c r="E64" t="s">
        <v>103</v>
      </c>
      <c r="F64" t="s">
        <v>119</v>
      </c>
      <c r="G64" t="s">
        <v>120</v>
      </c>
      <c r="H64" t="s">
        <v>69</v>
      </c>
      <c r="I64">
        <v>62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5</v>
      </c>
      <c r="BQ64">
        <v>0</v>
      </c>
      <c r="BR64">
        <v>0</v>
      </c>
      <c r="BS64">
        <v>9</v>
      </c>
    </row>
    <row r="65" spans="1:87" x14ac:dyDescent="0.25">
      <c r="A65" t="s">
        <v>87</v>
      </c>
      <c r="B65" t="s">
        <v>88</v>
      </c>
      <c r="C65" t="s">
        <v>141</v>
      </c>
      <c r="E65" t="s">
        <v>103</v>
      </c>
      <c r="F65" t="s">
        <v>118</v>
      </c>
      <c r="G65">
        <v>1</v>
      </c>
      <c r="H65" t="s">
        <v>70</v>
      </c>
      <c r="I65">
        <v>63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5</v>
      </c>
      <c r="BQ65">
        <v>0</v>
      </c>
      <c r="BR65">
        <v>0</v>
      </c>
      <c r="BS65">
        <v>0</v>
      </c>
      <c r="BT65">
        <v>9</v>
      </c>
    </row>
    <row r="66" spans="1:87" x14ac:dyDescent="0.25">
      <c r="A66" t="s">
        <v>87</v>
      </c>
      <c r="B66" t="s">
        <v>88</v>
      </c>
      <c r="C66" t="s">
        <v>142</v>
      </c>
      <c r="E66" t="s">
        <v>103</v>
      </c>
      <c r="F66" t="s">
        <v>91</v>
      </c>
      <c r="G66">
        <v>1</v>
      </c>
      <c r="H66" t="s">
        <v>71</v>
      </c>
      <c r="I66">
        <v>64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 s="28" t="s">
        <v>165</v>
      </c>
      <c r="BQ66">
        <v>0</v>
      </c>
      <c r="BR66">
        <v>0</v>
      </c>
      <c r="BS66">
        <v>0</v>
      </c>
      <c r="BT66">
        <v>0</v>
      </c>
      <c r="BU66">
        <v>9</v>
      </c>
    </row>
    <row r="67" spans="1:87" x14ac:dyDescent="0.25">
      <c r="A67" t="s">
        <v>87</v>
      </c>
      <c r="B67" t="s">
        <v>88</v>
      </c>
      <c r="C67" t="s">
        <v>142</v>
      </c>
      <c r="E67" t="s">
        <v>103</v>
      </c>
      <c r="F67" t="s">
        <v>104</v>
      </c>
      <c r="G67" t="s">
        <v>105</v>
      </c>
      <c r="H67" t="s">
        <v>72</v>
      </c>
      <c r="I67">
        <v>65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 t="s">
        <v>165</v>
      </c>
      <c r="BR67">
        <v>0</v>
      </c>
      <c r="BS67">
        <v>0</v>
      </c>
      <c r="BT67">
        <v>0</v>
      </c>
      <c r="BU67">
        <v>1</v>
      </c>
      <c r="BV67">
        <v>9</v>
      </c>
    </row>
    <row r="68" spans="1:87" x14ac:dyDescent="0.25">
      <c r="A68" t="s">
        <v>87</v>
      </c>
      <c r="B68" t="s">
        <v>88</v>
      </c>
      <c r="C68" t="s">
        <v>142</v>
      </c>
      <c r="E68" t="s">
        <v>103</v>
      </c>
      <c r="F68" t="s">
        <v>121</v>
      </c>
      <c r="G68">
        <v>1</v>
      </c>
      <c r="H68" t="s">
        <v>73</v>
      </c>
      <c r="I68">
        <v>66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 t="s">
        <v>165</v>
      </c>
      <c r="BS68">
        <v>0</v>
      </c>
      <c r="BT68">
        <v>0</v>
      </c>
      <c r="BU68">
        <v>2</v>
      </c>
      <c r="BV68">
        <v>0</v>
      </c>
      <c r="BW68">
        <v>9</v>
      </c>
    </row>
    <row r="69" spans="1:87" x14ac:dyDescent="0.25">
      <c r="A69" t="s">
        <v>87</v>
      </c>
      <c r="B69" t="s">
        <v>88</v>
      </c>
      <c r="C69" t="s">
        <v>142</v>
      </c>
      <c r="E69" t="s">
        <v>103</v>
      </c>
      <c r="F69" t="s">
        <v>119</v>
      </c>
      <c r="G69" t="s">
        <v>120</v>
      </c>
      <c r="H69" t="s">
        <v>74</v>
      </c>
      <c r="I69">
        <v>67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9</v>
      </c>
    </row>
    <row r="70" spans="1:87" x14ac:dyDescent="0.25">
      <c r="A70" t="s">
        <v>87</v>
      </c>
      <c r="B70" t="s">
        <v>88</v>
      </c>
      <c r="C70" t="s">
        <v>142</v>
      </c>
      <c r="E70" t="s">
        <v>103</v>
      </c>
      <c r="F70" t="s">
        <v>118</v>
      </c>
      <c r="G70">
        <v>1</v>
      </c>
      <c r="H70" t="s">
        <v>75</v>
      </c>
      <c r="I70">
        <v>68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9</v>
      </c>
    </row>
    <row r="71" spans="1:87" x14ac:dyDescent="0.25">
      <c r="A71" t="s">
        <v>87</v>
      </c>
      <c r="B71" t="s">
        <v>88</v>
      </c>
      <c r="C71" t="s">
        <v>143</v>
      </c>
      <c r="E71" t="s">
        <v>103</v>
      </c>
      <c r="F71" t="s">
        <v>91</v>
      </c>
      <c r="G71">
        <v>1</v>
      </c>
      <c r="H71" t="s">
        <v>76</v>
      </c>
      <c r="I71">
        <v>69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9</v>
      </c>
    </row>
    <row r="72" spans="1:87" x14ac:dyDescent="0.25">
      <c r="A72" t="s">
        <v>87</v>
      </c>
      <c r="B72" t="s">
        <v>88</v>
      </c>
      <c r="C72" t="s">
        <v>143</v>
      </c>
      <c r="E72" t="s">
        <v>103</v>
      </c>
      <c r="F72" t="s">
        <v>104</v>
      </c>
      <c r="G72" t="s">
        <v>105</v>
      </c>
      <c r="H72" t="s">
        <v>77</v>
      </c>
      <c r="I72">
        <v>70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9</v>
      </c>
    </row>
    <row r="73" spans="1:87" x14ac:dyDescent="0.25">
      <c r="A73" t="s">
        <v>87</v>
      </c>
      <c r="B73" t="s">
        <v>88</v>
      </c>
      <c r="C73" t="s">
        <v>143</v>
      </c>
      <c r="E73" t="s">
        <v>103</v>
      </c>
      <c r="F73" t="s">
        <v>121</v>
      </c>
      <c r="G73">
        <v>1</v>
      </c>
      <c r="H73" t="s">
        <v>78</v>
      </c>
      <c r="I73">
        <v>71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 t="s">
        <v>165</v>
      </c>
      <c r="CA73">
        <v>0</v>
      </c>
      <c r="CB73">
        <v>9</v>
      </c>
    </row>
    <row r="74" spans="1:87" x14ac:dyDescent="0.25">
      <c r="A74" t="s">
        <v>87</v>
      </c>
      <c r="B74" t="s">
        <v>88</v>
      </c>
      <c r="C74" t="s">
        <v>143</v>
      </c>
      <c r="E74" t="s">
        <v>103</v>
      </c>
      <c r="F74" t="s">
        <v>119</v>
      </c>
      <c r="G74" t="s">
        <v>120</v>
      </c>
      <c r="H74" t="s">
        <v>79</v>
      </c>
      <c r="I74">
        <v>72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5</v>
      </c>
      <c r="CA74">
        <v>0</v>
      </c>
      <c r="CB74">
        <v>0</v>
      </c>
      <c r="CC74">
        <v>9</v>
      </c>
    </row>
    <row r="75" spans="1:87" x14ac:dyDescent="0.25">
      <c r="A75" t="s">
        <v>87</v>
      </c>
      <c r="B75" t="s">
        <v>88</v>
      </c>
      <c r="C75" t="s">
        <v>143</v>
      </c>
      <c r="E75" t="s">
        <v>103</v>
      </c>
      <c r="F75" t="s">
        <v>118</v>
      </c>
      <c r="G75">
        <v>1</v>
      </c>
      <c r="H75" t="s">
        <v>80</v>
      </c>
      <c r="I75">
        <v>73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5</v>
      </c>
      <c r="CA75">
        <v>0</v>
      </c>
      <c r="CB75">
        <v>0</v>
      </c>
      <c r="CC75">
        <v>0</v>
      </c>
      <c r="CD75">
        <v>9</v>
      </c>
    </row>
    <row r="76" spans="1:87" x14ac:dyDescent="0.25">
      <c r="A76" t="s">
        <v>87</v>
      </c>
      <c r="B76" t="s">
        <v>88</v>
      </c>
      <c r="C76" t="s">
        <v>144</v>
      </c>
      <c r="E76" t="s">
        <v>90</v>
      </c>
      <c r="F76" t="s">
        <v>91</v>
      </c>
      <c r="G76">
        <v>1</v>
      </c>
      <c r="H76" t="s">
        <v>81</v>
      </c>
      <c r="I76">
        <v>74</v>
      </c>
      <c r="J76">
        <v>0</v>
      </c>
      <c r="K76">
        <v>0</v>
      </c>
      <c r="L76" s="29" t="s">
        <v>237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9</v>
      </c>
    </row>
    <row r="77" spans="1:87" x14ac:dyDescent="0.25">
      <c r="A77" t="s">
        <v>87</v>
      </c>
      <c r="B77" t="s">
        <v>88</v>
      </c>
      <c r="C77" t="s">
        <v>144</v>
      </c>
      <c r="E77" t="s">
        <v>90</v>
      </c>
      <c r="F77" t="s">
        <v>104</v>
      </c>
      <c r="G77" t="s">
        <v>105</v>
      </c>
      <c r="H77" t="s">
        <v>82</v>
      </c>
      <c r="I77">
        <v>75</v>
      </c>
      <c r="J77">
        <v>0</v>
      </c>
      <c r="K77">
        <v>0</v>
      </c>
      <c r="L77" s="29" t="s">
        <v>238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1</v>
      </c>
      <c r="CF77">
        <v>9</v>
      </c>
    </row>
    <row r="78" spans="1:87" x14ac:dyDescent="0.25">
      <c r="A78" t="s">
        <v>87</v>
      </c>
      <c r="B78" t="s">
        <v>88</v>
      </c>
      <c r="C78" t="s">
        <v>144</v>
      </c>
      <c r="E78" t="s">
        <v>90</v>
      </c>
      <c r="F78" t="s">
        <v>121</v>
      </c>
      <c r="G78">
        <v>1</v>
      </c>
      <c r="H78" t="s">
        <v>83</v>
      </c>
      <c r="I78">
        <v>76</v>
      </c>
      <c r="J78">
        <v>0</v>
      </c>
      <c r="K78">
        <v>0</v>
      </c>
      <c r="L78" t="s">
        <v>165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2</v>
      </c>
      <c r="CF78">
        <v>0</v>
      </c>
      <c r="CG78">
        <v>9</v>
      </c>
    </row>
    <row r="79" spans="1:87" x14ac:dyDescent="0.25">
      <c r="A79" t="s">
        <v>87</v>
      </c>
      <c r="B79" t="s">
        <v>88</v>
      </c>
      <c r="C79" t="s">
        <v>144</v>
      </c>
      <c r="E79" t="s">
        <v>90</v>
      </c>
      <c r="F79" t="s">
        <v>119</v>
      </c>
      <c r="G79" t="s">
        <v>120</v>
      </c>
      <c r="H79" t="s">
        <v>84</v>
      </c>
      <c r="I79">
        <v>77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 t="s">
        <v>165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5</v>
      </c>
      <c r="CF79">
        <v>0</v>
      </c>
      <c r="CG79">
        <v>0</v>
      </c>
      <c r="CH79">
        <v>9</v>
      </c>
    </row>
    <row r="80" spans="1:87" x14ac:dyDescent="0.25">
      <c r="A80" t="s">
        <v>87</v>
      </c>
      <c r="B80" t="s">
        <v>88</v>
      </c>
      <c r="C80" t="s">
        <v>144</v>
      </c>
      <c r="E80" t="s">
        <v>90</v>
      </c>
      <c r="F80" t="s">
        <v>118</v>
      </c>
      <c r="G80">
        <v>1</v>
      </c>
      <c r="H80" t="s">
        <v>85</v>
      </c>
      <c r="I80">
        <v>78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 t="s">
        <v>257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 t="s">
        <v>165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5</v>
      </c>
      <c r="CF80">
        <v>0</v>
      </c>
      <c r="CG80">
        <v>0</v>
      </c>
      <c r="CH80">
        <v>0</v>
      </c>
      <c r="CI80">
        <v>9</v>
      </c>
    </row>
    <row r="81" spans="1:89" x14ac:dyDescent="0.25">
      <c r="A81" t="s">
        <v>145</v>
      </c>
      <c r="B81" t="s">
        <v>146</v>
      </c>
      <c r="D81" t="s">
        <v>147</v>
      </c>
      <c r="F81" t="s">
        <v>148</v>
      </c>
      <c r="H81" t="s">
        <v>86</v>
      </c>
      <c r="I81">
        <v>79</v>
      </c>
      <c r="J81" s="29" t="s">
        <v>236</v>
      </c>
      <c r="K81" t="s">
        <v>165</v>
      </c>
      <c r="L81" s="29" t="s">
        <v>251</v>
      </c>
      <c r="M81">
        <v>2</v>
      </c>
      <c r="N81" s="29" t="s">
        <v>253</v>
      </c>
      <c r="O81">
        <v>1</v>
      </c>
      <c r="P81" t="s">
        <v>223</v>
      </c>
      <c r="Q81" s="30" t="s">
        <v>237</v>
      </c>
      <c r="R81">
        <v>0</v>
      </c>
      <c r="S81">
        <v>0</v>
      </c>
      <c r="T81">
        <v>0</v>
      </c>
      <c r="U81" t="s">
        <v>219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 t="s">
        <v>252</v>
      </c>
      <c r="AW81" t="s">
        <v>267</v>
      </c>
      <c r="AX81" s="29" t="s">
        <v>254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 t="s">
        <v>165</v>
      </c>
      <c r="BI81">
        <v>0</v>
      </c>
      <c r="BJ81" t="s">
        <v>165</v>
      </c>
      <c r="BK81" s="29" t="s">
        <v>256</v>
      </c>
      <c r="BL81" s="29" t="s">
        <v>255</v>
      </c>
      <c r="BM81" t="s">
        <v>165</v>
      </c>
      <c r="BN81" t="s">
        <v>165</v>
      </c>
      <c r="BO81" t="s">
        <v>165</v>
      </c>
      <c r="BP81">
        <v>0</v>
      </c>
      <c r="BQ81" t="s">
        <v>165</v>
      </c>
      <c r="BR81" t="s">
        <v>165</v>
      </c>
      <c r="BS81">
        <v>0</v>
      </c>
      <c r="BT81" t="s">
        <v>165</v>
      </c>
      <c r="BU81" t="s">
        <v>165</v>
      </c>
      <c r="BV81" t="s">
        <v>165</v>
      </c>
      <c r="BW81" t="s">
        <v>165</v>
      </c>
      <c r="BX81">
        <v>0</v>
      </c>
      <c r="BY81" t="s">
        <v>165</v>
      </c>
      <c r="BZ81">
        <v>0</v>
      </c>
      <c r="CA81">
        <v>0</v>
      </c>
      <c r="CB81">
        <v>0</v>
      </c>
      <c r="CC81">
        <v>0</v>
      </c>
      <c r="CD81">
        <v>0</v>
      </c>
      <c r="CE81" t="s">
        <v>165</v>
      </c>
      <c r="CF81" t="s">
        <v>165</v>
      </c>
      <c r="CG81">
        <v>0</v>
      </c>
      <c r="CH81">
        <v>0</v>
      </c>
      <c r="CI81">
        <v>0</v>
      </c>
      <c r="CJ81">
        <v>9</v>
      </c>
      <c r="CK81">
        <f>COUNTIF(J3:CJ81,0)</f>
        <v>2897</v>
      </c>
    </row>
    <row r="82" spans="1:89" x14ac:dyDescent="0.25">
      <c r="CK82">
        <f>COUNTIF(J3:CJ81,9)</f>
        <v>79</v>
      </c>
    </row>
    <row r="83" spans="1:89" x14ac:dyDescent="0.25">
      <c r="CK83">
        <f>79*79</f>
        <v>6241</v>
      </c>
    </row>
    <row r="84" spans="1:89" x14ac:dyDescent="0.25">
      <c r="CK84">
        <f>(CK83-CK82)/2</f>
        <v>3081</v>
      </c>
    </row>
    <row r="85" spans="1:89" x14ac:dyDescent="0.25">
      <c r="CK85">
        <f>CK84-CK81</f>
        <v>184</v>
      </c>
    </row>
    <row r="86" spans="1:89" x14ac:dyDescent="0.25">
      <c r="CJ86" t="s">
        <v>165</v>
      </c>
      <c r="CK86">
        <f>COUNTIF($J$3:$CJ$81,"Y")</f>
        <v>62</v>
      </c>
    </row>
    <row r="87" spans="1:89" x14ac:dyDescent="0.25">
      <c r="CJ87">
        <v>1</v>
      </c>
      <c r="CK87">
        <f>COUNTIF($J$3:$CJ$81,CJ87)</f>
        <v>23</v>
      </c>
    </row>
    <row r="88" spans="1:89" x14ac:dyDescent="0.25">
      <c r="CJ88">
        <v>2</v>
      </c>
      <c r="CK88">
        <f t="shared" ref="CK88:CK93" si="0">COUNTIF($J$3:$CJ$81,CJ88)</f>
        <v>16</v>
      </c>
    </row>
    <row r="89" spans="1:89" x14ac:dyDescent="0.25">
      <c r="CJ89">
        <v>5</v>
      </c>
      <c r="CK89">
        <f t="shared" si="0"/>
        <v>23</v>
      </c>
    </row>
    <row r="90" spans="1:89" x14ac:dyDescent="0.25">
      <c r="CJ90">
        <v>-1</v>
      </c>
      <c r="CK90">
        <f t="shared" si="0"/>
        <v>0</v>
      </c>
    </row>
    <row r="91" spans="1:89" x14ac:dyDescent="0.25">
      <c r="CJ91">
        <v>-2</v>
      </c>
      <c r="CK91">
        <f t="shared" si="0"/>
        <v>1</v>
      </c>
    </row>
    <row r="92" spans="1:89" x14ac:dyDescent="0.25">
      <c r="CJ92" t="s">
        <v>379</v>
      </c>
      <c r="CK92">
        <f>SUM(CK87:CK91)</f>
        <v>63</v>
      </c>
    </row>
    <row r="93" spans="1:89" x14ac:dyDescent="0.25">
      <c r="CJ93" t="s">
        <v>380</v>
      </c>
      <c r="CK93">
        <f>CK84-CK81-CK86-CK92</f>
        <v>59</v>
      </c>
    </row>
  </sheetData>
  <conditionalFormatting sqref="J3:CJ81">
    <cfRule type="containsText" dxfId="47" priority="1" operator="containsText" text="Y">
      <formula>NOT(ISERROR(SEARCH("Y",J3)))</formula>
    </cfRule>
    <cfRule type="cellIs" dxfId="46" priority="2" operator="equal">
      <formula>-2</formula>
    </cfRule>
    <cfRule type="cellIs" dxfId="45" priority="3" operator="equal">
      <formula>-1</formula>
    </cfRule>
    <cfRule type="cellIs" dxfId="44" priority="4" operator="equal">
      <formula>0</formula>
    </cfRule>
    <cfRule type="cellIs" dxfId="43" priority="5" operator="equal">
      <formula>2</formula>
    </cfRule>
    <cfRule type="cellIs" dxfId="42" priority="6" operator="equal">
      <formula>1</formula>
    </cfRule>
    <cfRule type="cellIs" dxfId="41" priority="7" operator="equal">
      <formula>5</formula>
    </cfRule>
    <cfRule type="cellIs" dxfId="40" priority="8" operator="equal">
      <formula>9</formula>
    </cfRule>
  </conditionalFormatting>
  <pageMargins left="0.7" right="0.7" top="0.78740157499999996" bottom="0.78740157499999996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BB30-52C0-44B3-AF7B-E18CD3E0E09E}">
  <dimension ref="A1:CL93"/>
  <sheetViews>
    <sheetView zoomScale="70" zoomScaleNormal="70" workbookViewId="0">
      <pane xSplit="10" ySplit="2" topLeftCell="CG51" activePane="bottomRight" state="frozen"/>
      <selection pane="topRight" activeCell="J1" sqref="J1"/>
      <selection pane="bottomLeft" activeCell="A3" sqref="A3"/>
      <selection pane="bottomRight" activeCell="CL92" sqref="CL92"/>
    </sheetView>
  </sheetViews>
  <sheetFormatPr baseColWidth="10" defaultRowHeight="15" x14ac:dyDescent="0.25"/>
  <cols>
    <col min="1" max="2" width="11.28515625" customWidth="1"/>
    <col min="3" max="3" width="24.42578125" customWidth="1"/>
    <col min="4" max="4" width="17" bestFit="1" customWidth="1"/>
    <col min="5" max="5" width="22.140625" bestFit="1" customWidth="1"/>
    <col min="6" max="8" width="30.7109375" customWidth="1"/>
    <col min="9" max="9" width="45.85546875" customWidth="1"/>
    <col min="10" max="10" width="5.42578125" customWidth="1"/>
    <col min="11" max="11" width="4.28515625" customWidth="1"/>
    <col min="12" max="13" width="3.140625" customWidth="1"/>
    <col min="14" max="14" width="3.7109375" customWidth="1"/>
    <col min="15" max="17" width="3.140625" customWidth="1"/>
    <col min="18" max="18" width="3.5703125" customWidth="1"/>
    <col min="19" max="28" width="3.140625" customWidth="1"/>
    <col min="29" max="29" width="3" customWidth="1"/>
    <col min="30" max="30" width="4.140625" customWidth="1"/>
    <col min="31" max="31" width="3.42578125" customWidth="1"/>
    <col min="32" max="32" width="4" customWidth="1"/>
    <col min="33" max="33" width="3.42578125" customWidth="1"/>
    <col min="34" max="34" width="3.5703125" customWidth="1"/>
    <col min="35" max="35" width="4.140625" customWidth="1"/>
    <col min="36" max="36" width="3.42578125" customWidth="1"/>
    <col min="37" max="37" width="4" customWidth="1"/>
    <col min="38" max="38" width="3.7109375" customWidth="1"/>
    <col min="39" max="39" width="4.140625" customWidth="1"/>
    <col min="40" max="40" width="4.5703125" customWidth="1"/>
    <col min="41" max="41" width="4.140625" customWidth="1"/>
    <col min="42" max="42" width="4.7109375" customWidth="1"/>
    <col min="43" max="45" width="4" customWidth="1"/>
    <col min="46" max="46" width="3.28515625" customWidth="1"/>
    <col min="47" max="47" width="4.5703125" customWidth="1"/>
    <col min="48" max="48" width="4" customWidth="1"/>
    <col min="49" max="49" width="3.7109375" customWidth="1"/>
    <col min="50" max="50" width="3.85546875" customWidth="1"/>
    <col min="51" max="51" width="3.5703125" customWidth="1"/>
    <col min="52" max="52" width="3.7109375" customWidth="1"/>
    <col min="53" max="53" width="3.85546875" customWidth="1"/>
    <col min="54" max="54" width="3.140625" customWidth="1"/>
    <col min="55" max="55" width="3" customWidth="1"/>
    <col min="56" max="56" width="4.140625" customWidth="1"/>
    <col min="57" max="58" width="3.5703125" customWidth="1"/>
    <col min="59" max="59" width="4.42578125" customWidth="1"/>
    <col min="60" max="61" width="3.5703125" customWidth="1"/>
    <col min="62" max="62" width="4" customWidth="1"/>
    <col min="63" max="63" width="3.42578125" customWidth="1"/>
    <col min="64" max="64" width="3.85546875" customWidth="1"/>
    <col min="65" max="66" width="4.140625" customWidth="1"/>
    <col min="67" max="67" width="4.7109375" customWidth="1"/>
    <col min="68" max="68" width="4.42578125" customWidth="1"/>
    <col min="69" max="69" width="4.85546875" customWidth="1"/>
    <col min="70" max="72" width="4.28515625" customWidth="1"/>
    <col min="73" max="73" width="5.140625" customWidth="1"/>
    <col min="74" max="75" width="3.7109375" customWidth="1"/>
    <col min="76" max="76" width="5.28515625" customWidth="1"/>
    <col min="77" max="77" width="4" customWidth="1"/>
    <col min="78" max="78" width="3.28515625" customWidth="1"/>
    <col min="79" max="79" width="4.140625" customWidth="1"/>
    <col min="80" max="82" width="4.42578125" customWidth="1"/>
    <col min="83" max="83" width="3.85546875" customWidth="1"/>
    <col min="84" max="84" width="4.28515625" customWidth="1"/>
    <col min="85" max="85" width="5.140625" customWidth="1"/>
    <col min="86" max="87" width="4.140625" customWidth="1"/>
    <col min="88" max="88" width="4" customWidth="1"/>
    <col min="89" max="89" width="3.85546875" customWidth="1"/>
    <col min="90" max="96" width="81.5703125" customWidth="1"/>
  </cols>
  <sheetData>
    <row r="1" spans="1:89" x14ac:dyDescent="0.25">
      <c r="K1" s="1">
        <v>1</v>
      </c>
      <c r="L1" s="1">
        <v>2</v>
      </c>
      <c r="M1" s="1">
        <v>3</v>
      </c>
      <c r="N1">
        <v>4</v>
      </c>
      <c r="O1">
        <v>3</v>
      </c>
      <c r="P1">
        <v>6</v>
      </c>
      <c r="Q1">
        <v>7</v>
      </c>
      <c r="R1">
        <v>8</v>
      </c>
      <c r="T1">
        <v>10</v>
      </c>
      <c r="U1">
        <v>11</v>
      </c>
      <c r="V1">
        <v>12</v>
      </c>
      <c r="W1">
        <v>13</v>
      </c>
      <c r="X1">
        <v>14</v>
      </c>
      <c r="Y1">
        <v>13</v>
      </c>
      <c r="Z1">
        <v>16</v>
      </c>
      <c r="AA1">
        <v>17</v>
      </c>
      <c r="AB1">
        <v>18</v>
      </c>
      <c r="AC1">
        <v>1</v>
      </c>
      <c r="AD1">
        <v>20</v>
      </c>
      <c r="AE1">
        <v>21</v>
      </c>
      <c r="AF1">
        <v>22</v>
      </c>
      <c r="AG1">
        <v>23</v>
      </c>
      <c r="AH1">
        <v>24</v>
      </c>
      <c r="AI1">
        <v>23</v>
      </c>
      <c r="AJ1">
        <v>26</v>
      </c>
      <c r="AK1">
        <v>27</v>
      </c>
      <c r="AL1">
        <v>28</v>
      </c>
      <c r="AM1">
        <v>2</v>
      </c>
      <c r="AN1">
        <v>30</v>
      </c>
      <c r="AO1">
        <v>31</v>
      </c>
      <c r="AP1">
        <v>32</v>
      </c>
      <c r="AQ1">
        <v>33</v>
      </c>
      <c r="AR1">
        <v>34</v>
      </c>
      <c r="AS1">
        <v>33</v>
      </c>
      <c r="AT1">
        <v>36</v>
      </c>
      <c r="AU1">
        <v>37</v>
      </c>
      <c r="AV1">
        <v>38</v>
      </c>
      <c r="AW1">
        <v>39</v>
      </c>
      <c r="AX1">
        <v>40</v>
      </c>
      <c r="AY1">
        <v>41</v>
      </c>
      <c r="AZ1">
        <v>42</v>
      </c>
      <c r="BA1">
        <v>43</v>
      </c>
      <c r="BB1">
        <v>44</v>
      </c>
      <c r="BC1">
        <v>43</v>
      </c>
      <c r="BD1">
        <v>46</v>
      </c>
      <c r="BE1">
        <v>47</v>
      </c>
      <c r="BF1">
        <v>48</v>
      </c>
      <c r="BG1">
        <v>4</v>
      </c>
      <c r="BH1">
        <v>30</v>
      </c>
      <c r="BI1">
        <v>31</v>
      </c>
      <c r="BJ1">
        <v>32</v>
      </c>
      <c r="BK1">
        <v>33</v>
      </c>
      <c r="BL1">
        <v>34</v>
      </c>
      <c r="BM1">
        <v>33</v>
      </c>
      <c r="BN1">
        <v>36</v>
      </c>
      <c r="BO1">
        <v>37</v>
      </c>
      <c r="BP1">
        <v>38</v>
      </c>
      <c r="BQ1">
        <v>3</v>
      </c>
      <c r="BR1">
        <v>60</v>
      </c>
      <c r="BS1">
        <v>61</v>
      </c>
      <c r="BT1">
        <v>62</v>
      </c>
      <c r="BU1">
        <v>63</v>
      </c>
      <c r="BV1">
        <v>64</v>
      </c>
      <c r="BW1">
        <v>63</v>
      </c>
      <c r="BX1">
        <v>66</v>
      </c>
      <c r="BY1">
        <v>67</v>
      </c>
      <c r="BZ1">
        <v>68</v>
      </c>
      <c r="CA1">
        <v>6</v>
      </c>
      <c r="CB1">
        <v>70</v>
      </c>
      <c r="CC1">
        <v>71</v>
      </c>
      <c r="CD1">
        <v>72</v>
      </c>
      <c r="CE1">
        <v>73</v>
      </c>
      <c r="CF1">
        <v>74</v>
      </c>
      <c r="CG1">
        <v>73</v>
      </c>
      <c r="CH1">
        <v>76</v>
      </c>
      <c r="CI1">
        <v>77</v>
      </c>
      <c r="CJ1">
        <v>78</v>
      </c>
      <c r="CK1">
        <v>7</v>
      </c>
    </row>
    <row r="2" spans="1:89" s="24" customFormat="1" ht="15" customHeight="1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302</v>
      </c>
      <c r="K2" s="25" t="s">
        <v>8</v>
      </c>
      <c r="L2" s="25" t="s">
        <v>9</v>
      </c>
      <c r="M2" s="25" t="s">
        <v>10</v>
      </c>
      <c r="N2" s="26" t="s">
        <v>11</v>
      </c>
      <c r="O2" s="24" t="s">
        <v>12</v>
      </c>
      <c r="P2" s="24" t="s">
        <v>13</v>
      </c>
      <c r="Q2" s="24" t="s">
        <v>14</v>
      </c>
      <c r="R2" s="26" t="s">
        <v>15</v>
      </c>
      <c r="S2" s="24" t="s">
        <v>16</v>
      </c>
      <c r="T2" s="24" t="s">
        <v>17</v>
      </c>
      <c r="U2" s="24" t="s">
        <v>18</v>
      </c>
      <c r="V2" s="24" t="s">
        <v>19</v>
      </c>
      <c r="W2" s="24" t="s">
        <v>20</v>
      </c>
      <c r="X2" s="24" t="s">
        <v>21</v>
      </c>
      <c r="Y2" s="26" t="s">
        <v>22</v>
      </c>
      <c r="Z2" s="24" t="s">
        <v>23</v>
      </c>
      <c r="AA2" s="24" t="s">
        <v>24</v>
      </c>
      <c r="AB2" s="24" t="s">
        <v>25</v>
      </c>
      <c r="AC2" s="24" t="s">
        <v>26</v>
      </c>
      <c r="AD2" s="24" t="s">
        <v>27</v>
      </c>
      <c r="AE2" s="24" t="s">
        <v>28</v>
      </c>
      <c r="AF2" s="24" t="s">
        <v>29</v>
      </c>
      <c r="AG2" s="24" t="s">
        <v>30</v>
      </c>
      <c r="AH2" s="24" t="s">
        <v>31</v>
      </c>
      <c r="AI2" s="24" t="s">
        <v>32</v>
      </c>
      <c r="AJ2" s="24" t="s">
        <v>33</v>
      </c>
      <c r="AK2" s="24" t="s">
        <v>34</v>
      </c>
      <c r="AL2" s="24" t="s">
        <v>35</v>
      </c>
      <c r="AM2" s="24" t="s">
        <v>36</v>
      </c>
      <c r="AN2" s="24" t="s">
        <v>37</v>
      </c>
      <c r="AO2" s="24" t="s">
        <v>38</v>
      </c>
      <c r="AP2" s="24" t="s">
        <v>39</v>
      </c>
      <c r="AQ2" s="26" t="s">
        <v>40</v>
      </c>
      <c r="AR2" s="24" t="s">
        <v>41</v>
      </c>
      <c r="AS2" s="24" t="s">
        <v>42</v>
      </c>
      <c r="AT2" s="24" t="s">
        <v>43</v>
      </c>
      <c r="AU2" s="24" t="s">
        <v>44</v>
      </c>
      <c r="AV2" s="24" t="s">
        <v>45</v>
      </c>
      <c r="AW2" s="24" t="s">
        <v>46</v>
      </c>
      <c r="AX2" s="24" t="s">
        <v>47</v>
      </c>
      <c r="AY2" s="24" t="s">
        <v>48</v>
      </c>
      <c r="AZ2" s="24" t="s">
        <v>49</v>
      </c>
      <c r="BA2" s="24" t="s">
        <v>50</v>
      </c>
      <c r="BB2" s="24" t="s">
        <v>51</v>
      </c>
      <c r="BC2" s="24" t="s">
        <v>52</v>
      </c>
      <c r="BD2" s="24" t="s">
        <v>53</v>
      </c>
      <c r="BE2" s="24" t="s">
        <v>54</v>
      </c>
      <c r="BF2" s="24" t="s">
        <v>55</v>
      </c>
      <c r="BG2" s="24" t="s">
        <v>56</v>
      </c>
      <c r="BH2" s="24" t="s">
        <v>57</v>
      </c>
      <c r="BI2" s="24" t="s">
        <v>58</v>
      </c>
      <c r="BJ2" s="24" t="s">
        <v>59</v>
      </c>
      <c r="BK2" s="24" t="s">
        <v>60</v>
      </c>
      <c r="BL2" s="24" t="s">
        <v>61</v>
      </c>
      <c r="BM2" s="24" t="s">
        <v>62</v>
      </c>
      <c r="BN2" s="24" t="s">
        <v>63</v>
      </c>
      <c r="BO2" s="24" t="s">
        <v>64</v>
      </c>
      <c r="BP2" s="24" t="s">
        <v>65</v>
      </c>
      <c r="BQ2" s="24" t="s">
        <v>66</v>
      </c>
      <c r="BR2" s="24" t="s">
        <v>67</v>
      </c>
      <c r="BS2" s="24" t="s">
        <v>68</v>
      </c>
      <c r="BT2" s="24" t="s">
        <v>69</v>
      </c>
      <c r="BU2" s="24" t="s">
        <v>70</v>
      </c>
      <c r="BV2" s="24" t="s">
        <v>71</v>
      </c>
      <c r="BW2" s="24" t="s">
        <v>72</v>
      </c>
      <c r="BX2" s="24" t="s">
        <v>73</v>
      </c>
      <c r="BY2" s="24" t="s">
        <v>74</v>
      </c>
      <c r="BZ2" s="24" t="s">
        <v>75</v>
      </c>
      <c r="CA2" s="24" t="s">
        <v>76</v>
      </c>
      <c r="CB2" s="24" t="s">
        <v>77</v>
      </c>
      <c r="CC2" s="24" t="s">
        <v>78</v>
      </c>
      <c r="CD2" s="24" t="s">
        <v>79</v>
      </c>
      <c r="CE2" s="24" t="s">
        <v>80</v>
      </c>
      <c r="CF2" s="24" t="s">
        <v>81</v>
      </c>
      <c r="CG2" s="24" t="s">
        <v>82</v>
      </c>
      <c r="CH2" s="24" t="s">
        <v>83</v>
      </c>
      <c r="CI2" s="24" t="s">
        <v>84</v>
      </c>
      <c r="CJ2" s="24" t="s">
        <v>85</v>
      </c>
      <c r="CK2" s="24" t="s">
        <v>86</v>
      </c>
    </row>
    <row r="3" spans="1:89" x14ac:dyDescent="0.25">
      <c r="A3" t="s">
        <v>87</v>
      </c>
      <c r="B3" t="s">
        <v>88</v>
      </c>
      <c r="C3" t="s">
        <v>89</v>
      </c>
      <c r="E3" t="s">
        <v>90</v>
      </c>
      <c r="F3" t="s">
        <v>91</v>
      </c>
      <c r="G3">
        <v>1</v>
      </c>
      <c r="H3" t="s">
        <v>8</v>
      </c>
      <c r="I3" t="s">
        <v>303</v>
      </c>
      <c r="J3">
        <v>1</v>
      </c>
    </row>
    <row r="4" spans="1:89" x14ac:dyDescent="0.25">
      <c r="A4" t="s">
        <v>87</v>
      </c>
      <c r="B4" t="s">
        <v>88</v>
      </c>
      <c r="C4" t="s">
        <v>92</v>
      </c>
      <c r="E4" t="s">
        <v>90</v>
      </c>
      <c r="F4" t="s">
        <v>91</v>
      </c>
      <c r="G4">
        <v>1</v>
      </c>
      <c r="H4" t="s">
        <v>9</v>
      </c>
      <c r="I4" t="s">
        <v>303</v>
      </c>
      <c r="J4">
        <v>2</v>
      </c>
      <c r="K4">
        <v>1</v>
      </c>
    </row>
    <row r="5" spans="1:89" x14ac:dyDescent="0.25">
      <c r="A5" t="s">
        <v>87</v>
      </c>
      <c r="B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 t="s">
        <v>304</v>
      </c>
      <c r="J5">
        <v>3</v>
      </c>
      <c r="K5" t="s">
        <v>165</v>
      </c>
      <c r="L5" t="s">
        <v>165</v>
      </c>
    </row>
    <row r="6" spans="1:89" x14ac:dyDescent="0.25">
      <c r="A6" t="s">
        <v>87</v>
      </c>
      <c r="B6" t="s">
        <v>93</v>
      </c>
      <c r="D6" t="s">
        <v>99</v>
      </c>
      <c r="E6" t="s">
        <v>100</v>
      </c>
      <c r="F6" t="s">
        <v>96</v>
      </c>
      <c r="G6" t="s">
        <v>97</v>
      </c>
      <c r="H6" t="s">
        <v>101</v>
      </c>
      <c r="J6">
        <v>4</v>
      </c>
      <c r="K6" t="s">
        <v>165</v>
      </c>
      <c r="L6">
        <v>-1</v>
      </c>
      <c r="M6">
        <v>2</v>
      </c>
    </row>
    <row r="7" spans="1:89" x14ac:dyDescent="0.25">
      <c r="A7" t="s">
        <v>87</v>
      </c>
      <c r="B7" t="s">
        <v>88</v>
      </c>
      <c r="C7" t="s">
        <v>102</v>
      </c>
      <c r="E7" t="s">
        <v>103</v>
      </c>
      <c r="F7" t="s">
        <v>91</v>
      </c>
      <c r="G7">
        <v>1</v>
      </c>
      <c r="H7" t="s">
        <v>12</v>
      </c>
      <c r="I7" t="s">
        <v>303</v>
      </c>
      <c r="J7">
        <v>5</v>
      </c>
      <c r="K7">
        <v>0</v>
      </c>
      <c r="L7">
        <v>0</v>
      </c>
      <c r="M7">
        <v>0</v>
      </c>
      <c r="N7">
        <v>0</v>
      </c>
    </row>
    <row r="8" spans="1:89" x14ac:dyDescent="0.25">
      <c r="A8" t="s">
        <v>87</v>
      </c>
      <c r="B8" t="s">
        <v>88</v>
      </c>
      <c r="C8" t="s">
        <v>102</v>
      </c>
      <c r="E8" t="s">
        <v>103</v>
      </c>
      <c r="F8" t="s">
        <v>104</v>
      </c>
      <c r="G8" t="s">
        <v>105</v>
      </c>
      <c r="H8" t="s">
        <v>13</v>
      </c>
      <c r="I8" t="s">
        <v>305</v>
      </c>
      <c r="J8">
        <v>6</v>
      </c>
      <c r="K8">
        <v>0</v>
      </c>
      <c r="L8">
        <v>0</v>
      </c>
      <c r="M8">
        <v>0</v>
      </c>
      <c r="N8">
        <v>0</v>
      </c>
      <c r="O8">
        <v>2</v>
      </c>
    </row>
    <row r="9" spans="1:89" x14ac:dyDescent="0.25">
      <c r="A9" t="s">
        <v>106</v>
      </c>
      <c r="B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306</v>
      </c>
      <c r="J9">
        <v>7</v>
      </c>
      <c r="K9">
        <v>0</v>
      </c>
      <c r="L9">
        <v>0</v>
      </c>
      <c r="M9">
        <v>0</v>
      </c>
      <c r="N9">
        <v>1</v>
      </c>
      <c r="O9">
        <v>0</v>
      </c>
      <c r="P9">
        <v>1</v>
      </c>
    </row>
    <row r="10" spans="1:89" x14ac:dyDescent="0.25">
      <c r="A10" t="s">
        <v>87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117</v>
      </c>
      <c r="J10">
        <v>8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89" x14ac:dyDescent="0.25">
      <c r="A11" t="s">
        <v>87</v>
      </c>
      <c r="B11" t="s">
        <v>88</v>
      </c>
      <c r="C11" t="s">
        <v>89</v>
      </c>
      <c r="E11" t="s">
        <v>90</v>
      </c>
      <c r="F11" t="s">
        <v>118</v>
      </c>
      <c r="G11">
        <v>1</v>
      </c>
      <c r="H11" t="s">
        <v>16</v>
      </c>
      <c r="I11" t="s">
        <v>307</v>
      </c>
      <c r="J11">
        <v>9</v>
      </c>
      <c r="K11">
        <v>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89" x14ac:dyDescent="0.25">
      <c r="A12" t="s">
        <v>87</v>
      </c>
      <c r="B12" t="s">
        <v>88</v>
      </c>
      <c r="C12" t="s">
        <v>89</v>
      </c>
      <c r="E12" t="s">
        <v>90</v>
      </c>
      <c r="F12" t="s">
        <v>119</v>
      </c>
      <c r="G12" t="s">
        <v>120</v>
      </c>
      <c r="H12" t="s">
        <v>17</v>
      </c>
      <c r="I12" t="s">
        <v>308</v>
      </c>
      <c r="J12">
        <v>10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89" x14ac:dyDescent="0.25">
      <c r="A13" t="s">
        <v>87</v>
      </c>
      <c r="B13" t="s">
        <v>88</v>
      </c>
      <c r="C13" t="s">
        <v>89</v>
      </c>
      <c r="E13" t="s">
        <v>90</v>
      </c>
      <c r="F13" t="s">
        <v>121</v>
      </c>
      <c r="G13">
        <v>1</v>
      </c>
      <c r="H13" t="s">
        <v>18</v>
      </c>
      <c r="I13" t="s">
        <v>309</v>
      </c>
      <c r="J13">
        <v>11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89" x14ac:dyDescent="0.25">
      <c r="A14" t="s">
        <v>87</v>
      </c>
      <c r="B14" t="s">
        <v>88</v>
      </c>
      <c r="C14" t="s">
        <v>122</v>
      </c>
      <c r="E14" t="s">
        <v>90</v>
      </c>
      <c r="F14" t="s">
        <v>91</v>
      </c>
      <c r="G14">
        <v>1</v>
      </c>
      <c r="H14" t="s">
        <v>19</v>
      </c>
      <c r="I14" t="s">
        <v>310</v>
      </c>
      <c r="J14">
        <v>12</v>
      </c>
      <c r="K14">
        <v>3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89" x14ac:dyDescent="0.25">
      <c r="A15" t="s">
        <v>87</v>
      </c>
      <c r="B15" t="s">
        <v>88</v>
      </c>
      <c r="C15" t="s">
        <v>122</v>
      </c>
      <c r="E15" t="s">
        <v>90</v>
      </c>
      <c r="F15" t="s">
        <v>118</v>
      </c>
      <c r="G15">
        <v>1</v>
      </c>
      <c r="H15" t="s">
        <v>20</v>
      </c>
      <c r="I15" t="s">
        <v>311</v>
      </c>
      <c r="J15">
        <v>13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3</v>
      </c>
    </row>
    <row r="16" spans="1:89" x14ac:dyDescent="0.25">
      <c r="A16" t="s">
        <v>87</v>
      </c>
      <c r="B16" t="s">
        <v>88</v>
      </c>
      <c r="C16" t="s">
        <v>122</v>
      </c>
      <c r="E16" t="s">
        <v>90</v>
      </c>
      <c r="F16" t="s">
        <v>119</v>
      </c>
      <c r="G16" t="s">
        <v>120</v>
      </c>
      <c r="H16" t="s">
        <v>21</v>
      </c>
      <c r="I16" t="s">
        <v>312</v>
      </c>
      <c r="J16">
        <v>14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3</v>
      </c>
      <c r="W16">
        <v>0</v>
      </c>
    </row>
    <row r="17" spans="1:39" x14ac:dyDescent="0.25">
      <c r="A17" t="s">
        <v>87</v>
      </c>
      <c r="B17" t="s">
        <v>88</v>
      </c>
      <c r="C17" t="s">
        <v>122</v>
      </c>
      <c r="E17" t="s">
        <v>90</v>
      </c>
      <c r="F17" t="s">
        <v>121</v>
      </c>
      <c r="G17">
        <v>1</v>
      </c>
      <c r="H17" t="s">
        <v>22</v>
      </c>
      <c r="I17" t="s">
        <v>313</v>
      </c>
      <c r="J17">
        <v>15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 t="s">
        <v>165</v>
      </c>
      <c r="W17">
        <v>0</v>
      </c>
      <c r="X17">
        <v>0</v>
      </c>
    </row>
    <row r="18" spans="1:39" x14ac:dyDescent="0.25">
      <c r="A18" t="s">
        <v>87</v>
      </c>
      <c r="B18" t="s">
        <v>88</v>
      </c>
      <c r="C18" t="s">
        <v>92</v>
      </c>
      <c r="E18" t="s">
        <v>90</v>
      </c>
      <c r="F18" t="s">
        <v>118</v>
      </c>
      <c r="G18">
        <v>1</v>
      </c>
      <c r="H18" t="s">
        <v>23</v>
      </c>
      <c r="I18" t="s">
        <v>314</v>
      </c>
      <c r="J18">
        <v>16</v>
      </c>
      <c r="K18">
        <v>0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39" x14ac:dyDescent="0.25">
      <c r="A19" t="s">
        <v>87</v>
      </c>
      <c r="B19" t="s">
        <v>88</v>
      </c>
      <c r="C19" t="s">
        <v>92</v>
      </c>
      <c r="E19" t="s">
        <v>90</v>
      </c>
      <c r="F19" t="s">
        <v>119</v>
      </c>
      <c r="G19" t="s">
        <v>120</v>
      </c>
      <c r="H19" t="s">
        <v>24</v>
      </c>
      <c r="I19" t="s">
        <v>315</v>
      </c>
      <c r="J19">
        <v>17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39" x14ac:dyDescent="0.25">
      <c r="A20" t="s">
        <v>87</v>
      </c>
      <c r="B20" t="s">
        <v>88</v>
      </c>
      <c r="C20" t="s">
        <v>92</v>
      </c>
      <c r="E20" t="s">
        <v>90</v>
      </c>
      <c r="F20" t="s">
        <v>121</v>
      </c>
      <c r="G20">
        <v>1</v>
      </c>
      <c r="H20" t="s">
        <v>25</v>
      </c>
      <c r="I20" t="s">
        <v>316</v>
      </c>
      <c r="J20">
        <v>18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39" x14ac:dyDescent="0.25">
      <c r="A21" t="s">
        <v>87</v>
      </c>
      <c r="B21" t="s">
        <v>88</v>
      </c>
      <c r="C21" t="s">
        <v>123</v>
      </c>
      <c r="E21" t="s">
        <v>90</v>
      </c>
      <c r="F21" t="s">
        <v>91</v>
      </c>
      <c r="G21">
        <v>1</v>
      </c>
      <c r="H21" t="s">
        <v>26</v>
      </c>
      <c r="I21" t="s">
        <v>317</v>
      </c>
      <c r="J21">
        <v>19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39" x14ac:dyDescent="0.25">
      <c r="A22" t="s">
        <v>87</v>
      </c>
      <c r="B22" t="s">
        <v>88</v>
      </c>
      <c r="C22" t="s">
        <v>123</v>
      </c>
      <c r="E22" t="s">
        <v>90</v>
      </c>
      <c r="F22" t="s">
        <v>118</v>
      </c>
      <c r="G22">
        <v>1</v>
      </c>
      <c r="H22" t="s">
        <v>27</v>
      </c>
      <c r="I22" t="s">
        <v>318</v>
      </c>
      <c r="J22">
        <v>20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</row>
    <row r="23" spans="1:39" x14ac:dyDescent="0.25">
      <c r="A23" t="s">
        <v>87</v>
      </c>
      <c r="B23" t="s">
        <v>88</v>
      </c>
      <c r="C23" t="s">
        <v>123</v>
      </c>
      <c r="E23" t="s">
        <v>90</v>
      </c>
      <c r="F23" t="s">
        <v>119</v>
      </c>
      <c r="G23" t="s">
        <v>120</v>
      </c>
      <c r="H23" t="s">
        <v>28</v>
      </c>
      <c r="I23" t="s">
        <v>319</v>
      </c>
      <c r="J23">
        <v>21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3</v>
      </c>
      <c r="AD23">
        <v>0</v>
      </c>
    </row>
    <row r="24" spans="1:39" x14ac:dyDescent="0.25">
      <c r="A24" t="s">
        <v>87</v>
      </c>
      <c r="B24" t="s">
        <v>88</v>
      </c>
      <c r="C24" t="s">
        <v>123</v>
      </c>
      <c r="E24" t="s">
        <v>90</v>
      </c>
      <c r="F24" t="s">
        <v>121</v>
      </c>
      <c r="G24">
        <v>1</v>
      </c>
      <c r="H24" t="s">
        <v>29</v>
      </c>
      <c r="I24" t="s">
        <v>320</v>
      </c>
      <c r="J24">
        <v>22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</row>
    <row r="25" spans="1:39" x14ac:dyDescent="0.25">
      <c r="A25" t="s">
        <v>87</v>
      </c>
      <c r="B25" t="s">
        <v>124</v>
      </c>
      <c r="C25" t="s">
        <v>125</v>
      </c>
      <c r="D25" t="s">
        <v>124</v>
      </c>
      <c r="E25" t="s">
        <v>124</v>
      </c>
      <c r="F25" t="s">
        <v>91</v>
      </c>
      <c r="G25">
        <v>1</v>
      </c>
      <c r="H25" t="s">
        <v>286</v>
      </c>
      <c r="I25" t="s">
        <v>321</v>
      </c>
      <c r="J25">
        <v>23</v>
      </c>
      <c r="K25" t="s">
        <v>165</v>
      </c>
      <c r="L25">
        <v>1</v>
      </c>
      <c r="M25">
        <v>0</v>
      </c>
      <c r="N25">
        <v>-1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6" spans="1:39" x14ac:dyDescent="0.25">
      <c r="A26" t="s">
        <v>87</v>
      </c>
      <c r="B26" t="s">
        <v>124</v>
      </c>
      <c r="C26" t="s">
        <v>125</v>
      </c>
      <c r="D26" t="s">
        <v>126</v>
      </c>
      <c r="E26" t="s">
        <v>124</v>
      </c>
      <c r="F26" t="s">
        <v>91</v>
      </c>
      <c r="G26">
        <v>1</v>
      </c>
      <c r="H26" t="s">
        <v>287</v>
      </c>
      <c r="I26" t="s">
        <v>322</v>
      </c>
      <c r="J26">
        <v>24</v>
      </c>
      <c r="K26">
        <v>0</v>
      </c>
      <c r="L26" t="s">
        <v>165</v>
      </c>
      <c r="M26" t="s">
        <v>165</v>
      </c>
      <c r="N26" t="s">
        <v>165</v>
      </c>
      <c r="O26" t="s">
        <v>165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</row>
    <row r="27" spans="1:39" x14ac:dyDescent="0.25">
      <c r="A27" t="s">
        <v>87</v>
      </c>
      <c r="B27" t="s">
        <v>124</v>
      </c>
      <c r="C27" t="s">
        <v>125</v>
      </c>
      <c r="D27" t="s">
        <v>124</v>
      </c>
      <c r="E27" t="s">
        <v>124</v>
      </c>
      <c r="F27" t="s">
        <v>118</v>
      </c>
      <c r="G27">
        <v>1</v>
      </c>
      <c r="H27" t="s">
        <v>288</v>
      </c>
      <c r="I27" t="s">
        <v>323</v>
      </c>
      <c r="J27">
        <v>25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 t="s">
        <v>165</v>
      </c>
      <c r="AH27" t="s">
        <v>165</v>
      </c>
    </row>
    <row r="28" spans="1:39" x14ac:dyDescent="0.25">
      <c r="A28" t="s">
        <v>87</v>
      </c>
      <c r="B28" t="s">
        <v>124</v>
      </c>
      <c r="C28" t="s">
        <v>125</v>
      </c>
      <c r="D28" t="s">
        <v>124</v>
      </c>
      <c r="E28" t="s">
        <v>124</v>
      </c>
      <c r="F28" t="s">
        <v>119</v>
      </c>
      <c r="G28" t="s">
        <v>120</v>
      </c>
      <c r="H28" t="s">
        <v>289</v>
      </c>
      <c r="I28" t="s">
        <v>324</v>
      </c>
      <c r="J28">
        <v>26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 t="s">
        <v>165</v>
      </c>
      <c r="AH28">
        <v>0</v>
      </c>
      <c r="AI28" t="s">
        <v>165</v>
      </c>
    </row>
    <row r="29" spans="1:39" x14ac:dyDescent="0.25">
      <c r="A29" t="s">
        <v>87</v>
      </c>
      <c r="B29" t="s">
        <v>124</v>
      </c>
      <c r="C29" t="s">
        <v>125</v>
      </c>
      <c r="D29" t="s">
        <v>124</v>
      </c>
      <c r="E29" t="s">
        <v>124</v>
      </c>
      <c r="F29" t="s">
        <v>121</v>
      </c>
      <c r="G29">
        <v>1</v>
      </c>
      <c r="H29" t="s">
        <v>290</v>
      </c>
      <c r="I29" t="s">
        <v>325</v>
      </c>
      <c r="J29">
        <v>27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</v>
      </c>
      <c r="AH29" t="s">
        <v>165</v>
      </c>
      <c r="AI29">
        <v>0</v>
      </c>
      <c r="AJ29">
        <v>0</v>
      </c>
    </row>
    <row r="30" spans="1:39" x14ac:dyDescent="0.25">
      <c r="A30" t="s">
        <v>87</v>
      </c>
      <c r="B30" t="s">
        <v>124</v>
      </c>
      <c r="C30" t="s">
        <v>125</v>
      </c>
      <c r="D30" t="s">
        <v>126</v>
      </c>
      <c r="E30" t="s">
        <v>124</v>
      </c>
      <c r="F30" t="s">
        <v>121</v>
      </c>
      <c r="G30">
        <v>1</v>
      </c>
      <c r="H30" t="s">
        <v>291</v>
      </c>
      <c r="I30" t="s">
        <v>326</v>
      </c>
      <c r="J30">
        <v>28</v>
      </c>
      <c r="K30">
        <v>0</v>
      </c>
      <c r="L30">
        <v>0</v>
      </c>
      <c r="M30">
        <v>0</v>
      </c>
      <c r="N30" t="s">
        <v>165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 t="s">
        <v>165</v>
      </c>
      <c r="AH30">
        <v>2</v>
      </c>
      <c r="AI30">
        <v>0</v>
      </c>
      <c r="AJ30">
        <v>0</v>
      </c>
      <c r="AK30">
        <v>1</v>
      </c>
    </row>
    <row r="31" spans="1:39" x14ac:dyDescent="0.25">
      <c r="A31" t="s">
        <v>87</v>
      </c>
      <c r="B31" t="s">
        <v>124</v>
      </c>
      <c r="C31" t="s">
        <v>125</v>
      </c>
      <c r="D31" t="s">
        <v>126</v>
      </c>
      <c r="E31" t="s">
        <v>124</v>
      </c>
      <c r="F31" t="s">
        <v>208</v>
      </c>
      <c r="G31" t="s">
        <v>127</v>
      </c>
      <c r="H31" t="s">
        <v>292</v>
      </c>
      <c r="I31" t="s">
        <v>327</v>
      </c>
      <c r="J31">
        <v>29</v>
      </c>
      <c r="K31">
        <v>0</v>
      </c>
      <c r="L31">
        <v>0</v>
      </c>
      <c r="M31">
        <v>0</v>
      </c>
      <c r="N31" t="s">
        <v>165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1</v>
      </c>
      <c r="AI31">
        <v>0</v>
      </c>
      <c r="AJ31">
        <v>0</v>
      </c>
      <c r="AK31">
        <v>0</v>
      </c>
      <c r="AL31" t="s">
        <v>165</v>
      </c>
    </row>
    <row r="32" spans="1:39" x14ac:dyDescent="0.25">
      <c r="A32" t="s">
        <v>87</v>
      </c>
      <c r="B32" t="s">
        <v>124</v>
      </c>
      <c r="C32" t="s">
        <v>125</v>
      </c>
      <c r="D32" t="s">
        <v>126</v>
      </c>
      <c r="E32" t="s">
        <v>124</v>
      </c>
      <c r="F32" t="s">
        <v>209</v>
      </c>
      <c r="G32" t="s">
        <v>127</v>
      </c>
      <c r="H32" t="s">
        <v>293</v>
      </c>
      <c r="I32" t="s">
        <v>328</v>
      </c>
      <c r="J32">
        <v>30</v>
      </c>
      <c r="K32">
        <v>0</v>
      </c>
      <c r="L32">
        <v>0</v>
      </c>
      <c r="M32">
        <v>0</v>
      </c>
      <c r="N32" t="s">
        <v>165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 t="s">
        <v>165</v>
      </c>
      <c r="AH32">
        <v>1</v>
      </c>
      <c r="AI32">
        <v>0</v>
      </c>
      <c r="AJ32">
        <v>0</v>
      </c>
      <c r="AK32">
        <v>0</v>
      </c>
      <c r="AL32" t="s">
        <v>165</v>
      </c>
      <c r="AM32" t="s">
        <v>165</v>
      </c>
    </row>
    <row r="33" spans="1:55" x14ac:dyDescent="0.25">
      <c r="A33" t="s">
        <v>87</v>
      </c>
      <c r="B33" t="s">
        <v>124</v>
      </c>
      <c r="C33" t="s">
        <v>128</v>
      </c>
      <c r="D33" t="s">
        <v>124</v>
      </c>
      <c r="E33" t="s">
        <v>124</v>
      </c>
      <c r="F33" t="s">
        <v>91</v>
      </c>
      <c r="G33">
        <v>1</v>
      </c>
      <c r="H33" t="s">
        <v>294</v>
      </c>
      <c r="I33" t="s">
        <v>329</v>
      </c>
      <c r="J33">
        <v>31</v>
      </c>
      <c r="K33">
        <v>0</v>
      </c>
      <c r="L33">
        <v>0</v>
      </c>
      <c r="M33" t="s">
        <v>165</v>
      </c>
      <c r="N33" t="s">
        <v>165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55" x14ac:dyDescent="0.25">
      <c r="A34" t="s">
        <v>87</v>
      </c>
      <c r="B34" t="s">
        <v>124</v>
      </c>
      <c r="C34" t="s">
        <v>128</v>
      </c>
      <c r="D34" t="s">
        <v>126</v>
      </c>
      <c r="E34" t="s">
        <v>124</v>
      </c>
      <c r="F34" t="s">
        <v>91</v>
      </c>
      <c r="G34">
        <v>1</v>
      </c>
      <c r="H34" t="s">
        <v>295</v>
      </c>
      <c r="I34" t="s">
        <v>330</v>
      </c>
      <c r="J34">
        <v>32</v>
      </c>
      <c r="K34">
        <v>0</v>
      </c>
      <c r="L34">
        <v>0</v>
      </c>
      <c r="M34" t="s">
        <v>165</v>
      </c>
      <c r="N34" t="s">
        <v>165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</v>
      </c>
    </row>
    <row r="35" spans="1:55" x14ac:dyDescent="0.25">
      <c r="A35" t="s">
        <v>87</v>
      </c>
      <c r="B35" t="s">
        <v>124</v>
      </c>
      <c r="C35" t="s">
        <v>128</v>
      </c>
      <c r="D35" t="s">
        <v>124</v>
      </c>
      <c r="E35" t="s">
        <v>124</v>
      </c>
      <c r="F35" t="s">
        <v>118</v>
      </c>
      <c r="H35" t="s">
        <v>296</v>
      </c>
      <c r="I35" t="s">
        <v>331</v>
      </c>
      <c r="J35">
        <v>33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 t="s">
        <v>165</v>
      </c>
      <c r="AP35">
        <v>3</v>
      </c>
    </row>
    <row r="36" spans="1:55" x14ac:dyDescent="0.25">
      <c r="A36" t="s">
        <v>87</v>
      </c>
      <c r="B36" t="s">
        <v>124</v>
      </c>
      <c r="C36" t="s">
        <v>128</v>
      </c>
      <c r="D36" t="s">
        <v>124</v>
      </c>
      <c r="E36" t="s">
        <v>124</v>
      </c>
      <c r="F36" t="s">
        <v>119</v>
      </c>
      <c r="G36" t="s">
        <v>120</v>
      </c>
      <c r="H36" t="s">
        <v>297</v>
      </c>
      <c r="I36" t="s">
        <v>332</v>
      </c>
      <c r="J36">
        <v>34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 t="s">
        <v>165</v>
      </c>
      <c r="AP36">
        <v>3</v>
      </c>
      <c r="AQ36">
        <v>0</v>
      </c>
    </row>
    <row r="37" spans="1:55" x14ac:dyDescent="0.25">
      <c r="A37" t="s">
        <v>87</v>
      </c>
      <c r="B37" t="s">
        <v>124</v>
      </c>
      <c r="C37" t="s">
        <v>128</v>
      </c>
      <c r="D37" t="s">
        <v>124</v>
      </c>
      <c r="E37" t="s">
        <v>124</v>
      </c>
      <c r="F37" t="s">
        <v>121</v>
      </c>
      <c r="G37">
        <v>1</v>
      </c>
      <c r="H37" t="s">
        <v>298</v>
      </c>
      <c r="I37" t="s">
        <v>333</v>
      </c>
      <c r="J37">
        <v>35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2</v>
      </c>
      <c r="AP37" t="s">
        <v>165</v>
      </c>
      <c r="AQ37">
        <v>0</v>
      </c>
      <c r="AR37">
        <v>0</v>
      </c>
    </row>
    <row r="38" spans="1:55" x14ac:dyDescent="0.25">
      <c r="A38" t="s">
        <v>87</v>
      </c>
      <c r="B38" t="s">
        <v>124</v>
      </c>
      <c r="C38" t="s">
        <v>128</v>
      </c>
      <c r="D38" t="s">
        <v>126</v>
      </c>
      <c r="E38" t="s">
        <v>124</v>
      </c>
      <c r="F38" t="s">
        <v>121</v>
      </c>
      <c r="G38">
        <v>1</v>
      </c>
      <c r="H38" t="s">
        <v>299</v>
      </c>
      <c r="I38" t="s">
        <v>334</v>
      </c>
      <c r="J38">
        <v>36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 t="s">
        <v>165</v>
      </c>
      <c r="AP38">
        <v>2</v>
      </c>
      <c r="AQ38">
        <v>0</v>
      </c>
      <c r="AR38">
        <v>0</v>
      </c>
      <c r="AS38">
        <v>0</v>
      </c>
    </row>
    <row r="39" spans="1:55" x14ac:dyDescent="0.25">
      <c r="A39" t="s">
        <v>87</v>
      </c>
      <c r="B39" t="s">
        <v>124</v>
      </c>
      <c r="C39" t="s">
        <v>128</v>
      </c>
      <c r="D39" t="s">
        <v>126</v>
      </c>
      <c r="E39" t="s">
        <v>124</v>
      </c>
      <c r="F39" t="s">
        <v>211</v>
      </c>
      <c r="G39" t="s">
        <v>127</v>
      </c>
      <c r="H39" t="s">
        <v>300</v>
      </c>
      <c r="I39" t="s">
        <v>335</v>
      </c>
      <c r="J39">
        <v>37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 t="s">
        <v>165</v>
      </c>
      <c r="AP39">
        <v>1</v>
      </c>
      <c r="AQ39">
        <v>0</v>
      </c>
      <c r="AR39">
        <v>0</v>
      </c>
      <c r="AS39">
        <v>0</v>
      </c>
      <c r="AT39">
        <v>0</v>
      </c>
    </row>
    <row r="40" spans="1:55" x14ac:dyDescent="0.25">
      <c r="A40" t="s">
        <v>87</v>
      </c>
      <c r="B40" t="s">
        <v>124</v>
      </c>
      <c r="C40" t="s">
        <v>128</v>
      </c>
      <c r="D40" t="s">
        <v>126</v>
      </c>
      <c r="E40" t="s">
        <v>124</v>
      </c>
      <c r="F40" t="s">
        <v>212</v>
      </c>
      <c r="G40" t="s">
        <v>127</v>
      </c>
      <c r="H40" t="s">
        <v>301</v>
      </c>
      <c r="I40" t="s">
        <v>336</v>
      </c>
      <c r="J40">
        <v>38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 t="s">
        <v>165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2</v>
      </c>
    </row>
    <row r="41" spans="1:55" x14ac:dyDescent="0.25">
      <c r="A41" t="s">
        <v>129</v>
      </c>
      <c r="B41" t="s">
        <v>107</v>
      </c>
      <c r="E41" t="s">
        <v>108</v>
      </c>
      <c r="F41" t="s">
        <v>109</v>
      </c>
      <c r="G41" t="s">
        <v>110</v>
      </c>
      <c r="H41" t="s">
        <v>46</v>
      </c>
      <c r="I41" t="s">
        <v>337</v>
      </c>
      <c r="J41">
        <v>39</v>
      </c>
      <c r="K41">
        <v>0</v>
      </c>
      <c r="L41">
        <v>0</v>
      </c>
      <c r="M41">
        <v>2</v>
      </c>
      <c r="N41">
        <v>1</v>
      </c>
      <c r="O41">
        <v>0</v>
      </c>
      <c r="P41">
        <v>0</v>
      </c>
      <c r="Q41">
        <v>1</v>
      </c>
      <c r="R41">
        <v>-2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</row>
    <row r="42" spans="1:55" x14ac:dyDescent="0.25">
      <c r="A42" t="s">
        <v>130</v>
      </c>
      <c r="B42" t="s">
        <v>107</v>
      </c>
      <c r="E42" t="s">
        <v>108</v>
      </c>
      <c r="F42" t="s">
        <v>109</v>
      </c>
      <c r="G42" t="s">
        <v>110</v>
      </c>
      <c r="H42" t="s">
        <v>47</v>
      </c>
      <c r="I42" t="s">
        <v>338</v>
      </c>
      <c r="J42">
        <v>40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</row>
    <row r="43" spans="1:55" x14ac:dyDescent="0.25">
      <c r="A43" t="s">
        <v>131</v>
      </c>
      <c r="B43" t="s">
        <v>107</v>
      </c>
      <c r="E43" t="s">
        <v>108</v>
      </c>
      <c r="F43" t="s">
        <v>109</v>
      </c>
      <c r="G43" t="s">
        <v>110</v>
      </c>
      <c r="H43" t="s">
        <v>48</v>
      </c>
      <c r="I43" t="s">
        <v>339</v>
      </c>
      <c r="J43">
        <v>41</v>
      </c>
      <c r="K43">
        <v>0</v>
      </c>
      <c r="L43">
        <v>0</v>
      </c>
      <c r="M43">
        <v>1</v>
      </c>
      <c r="N43">
        <v>0</v>
      </c>
      <c r="O43">
        <v>0</v>
      </c>
      <c r="P43">
        <v>0</v>
      </c>
      <c r="Q43" t="s">
        <v>165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165</v>
      </c>
    </row>
    <row r="44" spans="1:55" x14ac:dyDescent="0.25">
      <c r="A44" t="s">
        <v>132</v>
      </c>
      <c r="B44" t="s">
        <v>107</v>
      </c>
      <c r="E44" t="s">
        <v>108</v>
      </c>
      <c r="F44" t="s">
        <v>109</v>
      </c>
      <c r="G44" t="s">
        <v>110</v>
      </c>
      <c r="H44" t="s">
        <v>49</v>
      </c>
      <c r="I44" t="s">
        <v>340</v>
      </c>
      <c r="J44">
        <v>42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</row>
    <row r="45" spans="1:55" x14ac:dyDescent="0.25">
      <c r="A45" t="s">
        <v>87</v>
      </c>
      <c r="B45" t="s">
        <v>133</v>
      </c>
      <c r="C45" t="s">
        <v>134</v>
      </c>
      <c r="D45" t="s">
        <v>135</v>
      </c>
      <c r="E45" t="s">
        <v>133</v>
      </c>
      <c r="F45" t="s">
        <v>91</v>
      </c>
      <c r="G45">
        <v>1</v>
      </c>
      <c r="H45" t="s">
        <v>50</v>
      </c>
      <c r="I45" t="s">
        <v>341</v>
      </c>
      <c r="J45">
        <v>43</v>
      </c>
      <c r="K45">
        <v>1</v>
      </c>
      <c r="L45" t="s">
        <v>165</v>
      </c>
      <c r="M45" t="s">
        <v>165</v>
      </c>
      <c r="N45" t="s">
        <v>165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</row>
    <row r="46" spans="1:55" x14ac:dyDescent="0.25">
      <c r="A46" t="s">
        <v>87</v>
      </c>
      <c r="B46" t="s">
        <v>133</v>
      </c>
      <c r="C46" t="s">
        <v>136</v>
      </c>
      <c r="D46" t="s">
        <v>137</v>
      </c>
      <c r="E46" t="s">
        <v>133</v>
      </c>
      <c r="F46" t="s">
        <v>91</v>
      </c>
      <c r="G46" t="s">
        <v>138</v>
      </c>
      <c r="H46" t="s">
        <v>51</v>
      </c>
      <c r="I46" t="s">
        <v>342</v>
      </c>
      <c r="J46">
        <v>44</v>
      </c>
      <c r="K46" t="s">
        <v>165</v>
      </c>
      <c r="L46" t="s">
        <v>165</v>
      </c>
      <c r="M46" t="s">
        <v>165</v>
      </c>
      <c r="N46" t="s">
        <v>165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5" x14ac:dyDescent="0.25">
      <c r="A47" t="s">
        <v>87</v>
      </c>
      <c r="B47" t="s">
        <v>133</v>
      </c>
      <c r="C47" t="s">
        <v>134</v>
      </c>
      <c r="E47" t="s">
        <v>133</v>
      </c>
      <c r="F47" t="s">
        <v>121</v>
      </c>
      <c r="G47">
        <v>1</v>
      </c>
      <c r="H47" t="s">
        <v>52</v>
      </c>
      <c r="I47" t="s">
        <v>343</v>
      </c>
      <c r="J47">
        <v>45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0</v>
      </c>
    </row>
    <row r="48" spans="1:55" x14ac:dyDescent="0.25">
      <c r="A48" t="s">
        <v>87</v>
      </c>
      <c r="B48" t="s">
        <v>133</v>
      </c>
      <c r="C48" t="s">
        <v>136</v>
      </c>
      <c r="D48" t="s">
        <v>137</v>
      </c>
      <c r="E48" t="s">
        <v>133</v>
      </c>
      <c r="F48" t="s">
        <v>121</v>
      </c>
      <c r="G48">
        <v>1</v>
      </c>
      <c r="H48" t="s">
        <v>53</v>
      </c>
      <c r="I48" t="s">
        <v>344</v>
      </c>
      <c r="J48">
        <v>46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1</v>
      </c>
      <c r="BC48">
        <v>1</v>
      </c>
    </row>
    <row r="49" spans="1:71" x14ac:dyDescent="0.25">
      <c r="A49" t="s">
        <v>87</v>
      </c>
      <c r="B49" t="s">
        <v>133</v>
      </c>
      <c r="C49" t="s">
        <v>134</v>
      </c>
      <c r="E49" t="s">
        <v>133</v>
      </c>
      <c r="F49" t="s">
        <v>119</v>
      </c>
      <c r="G49" t="s">
        <v>120</v>
      </c>
      <c r="H49" t="s">
        <v>54</v>
      </c>
      <c r="I49" t="s">
        <v>345</v>
      </c>
      <c r="J49">
        <v>47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3</v>
      </c>
      <c r="BB49">
        <v>0</v>
      </c>
      <c r="BC49">
        <v>0</v>
      </c>
      <c r="BD49">
        <v>0</v>
      </c>
    </row>
    <row r="50" spans="1:71" x14ac:dyDescent="0.25">
      <c r="A50" t="s">
        <v>87</v>
      </c>
      <c r="B50" t="s">
        <v>133</v>
      </c>
      <c r="C50" t="s">
        <v>139</v>
      </c>
      <c r="D50" t="s">
        <v>135</v>
      </c>
      <c r="E50" t="s">
        <v>133</v>
      </c>
      <c r="F50" t="s">
        <v>91</v>
      </c>
      <c r="G50">
        <v>1</v>
      </c>
      <c r="H50" t="s">
        <v>55</v>
      </c>
      <c r="I50" t="s">
        <v>346</v>
      </c>
      <c r="J50">
        <v>48</v>
      </c>
      <c r="K50">
        <v>1</v>
      </c>
      <c r="L50" t="s">
        <v>165</v>
      </c>
      <c r="M50" t="s">
        <v>165</v>
      </c>
      <c r="N50" t="s">
        <v>165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 t="s">
        <v>165</v>
      </c>
      <c r="BB50" t="s">
        <v>165</v>
      </c>
      <c r="BC50" t="s">
        <v>165</v>
      </c>
      <c r="BD50">
        <v>1</v>
      </c>
      <c r="BE50">
        <v>0</v>
      </c>
    </row>
    <row r="51" spans="1:71" x14ac:dyDescent="0.25">
      <c r="A51" t="s">
        <v>87</v>
      </c>
      <c r="B51" t="s">
        <v>133</v>
      </c>
      <c r="C51" t="s">
        <v>139</v>
      </c>
      <c r="D51" t="s">
        <v>135</v>
      </c>
      <c r="E51" t="s">
        <v>133</v>
      </c>
      <c r="F51" t="s">
        <v>121</v>
      </c>
      <c r="G51">
        <v>1</v>
      </c>
      <c r="H51" t="s">
        <v>56</v>
      </c>
      <c r="I51" t="s">
        <v>347</v>
      </c>
      <c r="J51">
        <v>49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 t="s">
        <v>165</v>
      </c>
      <c r="BC51">
        <v>0</v>
      </c>
      <c r="BD51" t="s">
        <v>165</v>
      </c>
      <c r="BE51">
        <v>0</v>
      </c>
      <c r="BF51">
        <v>1</v>
      </c>
    </row>
    <row r="52" spans="1:71" x14ac:dyDescent="0.25">
      <c r="A52" t="s">
        <v>87</v>
      </c>
      <c r="B52" t="s">
        <v>133</v>
      </c>
      <c r="C52" t="s">
        <v>139</v>
      </c>
      <c r="D52" t="s">
        <v>135</v>
      </c>
      <c r="E52" t="s">
        <v>133</v>
      </c>
      <c r="F52" t="s">
        <v>119</v>
      </c>
      <c r="G52" t="s">
        <v>120</v>
      </c>
      <c r="H52" t="s">
        <v>57</v>
      </c>
      <c r="I52" t="s">
        <v>348</v>
      </c>
      <c r="J52">
        <v>50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3</v>
      </c>
      <c r="BG52">
        <v>0</v>
      </c>
    </row>
    <row r="53" spans="1:71" x14ac:dyDescent="0.25">
      <c r="A53" t="s">
        <v>87</v>
      </c>
      <c r="B53" t="s">
        <v>88</v>
      </c>
      <c r="C53" t="s">
        <v>102</v>
      </c>
      <c r="E53" t="s">
        <v>103</v>
      </c>
      <c r="F53" t="s">
        <v>121</v>
      </c>
      <c r="G53">
        <v>1</v>
      </c>
      <c r="H53" t="s">
        <v>58</v>
      </c>
      <c r="I53" t="s">
        <v>349</v>
      </c>
      <c r="J53">
        <v>51</v>
      </c>
      <c r="K53">
        <v>0</v>
      </c>
      <c r="L53">
        <v>0</v>
      </c>
      <c r="M53">
        <v>0</v>
      </c>
      <c r="N53">
        <v>0</v>
      </c>
      <c r="O53" t="s">
        <v>165</v>
      </c>
      <c r="P53" t="s">
        <v>165</v>
      </c>
      <c r="Q53" t="s">
        <v>165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</row>
    <row r="54" spans="1:71" x14ac:dyDescent="0.25">
      <c r="A54" t="s">
        <v>87</v>
      </c>
      <c r="B54" t="s">
        <v>88</v>
      </c>
      <c r="C54" t="s">
        <v>102</v>
      </c>
      <c r="E54" t="s">
        <v>103</v>
      </c>
      <c r="F54" t="s">
        <v>119</v>
      </c>
      <c r="G54" t="s">
        <v>120</v>
      </c>
      <c r="H54" t="s">
        <v>59</v>
      </c>
      <c r="I54" t="s">
        <v>350</v>
      </c>
      <c r="J54">
        <v>52</v>
      </c>
      <c r="K54">
        <v>0</v>
      </c>
      <c r="L54">
        <v>0</v>
      </c>
      <c r="M54">
        <v>0</v>
      </c>
      <c r="N54">
        <v>0</v>
      </c>
      <c r="O54">
        <v>3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</row>
    <row r="55" spans="1:71" x14ac:dyDescent="0.25">
      <c r="A55" t="s">
        <v>87</v>
      </c>
      <c r="B55" t="s">
        <v>88</v>
      </c>
      <c r="C55" t="s">
        <v>102</v>
      </c>
      <c r="E55" t="s">
        <v>103</v>
      </c>
      <c r="F55" t="s">
        <v>118</v>
      </c>
      <c r="G55">
        <v>1</v>
      </c>
      <c r="H55" t="s">
        <v>60</v>
      </c>
      <c r="I55" t="s">
        <v>351</v>
      </c>
      <c r="J55">
        <v>53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</row>
    <row r="56" spans="1:71" x14ac:dyDescent="0.25">
      <c r="A56" t="s">
        <v>87</v>
      </c>
      <c r="B56" t="s">
        <v>88</v>
      </c>
      <c r="C56" t="s">
        <v>140</v>
      </c>
      <c r="E56" t="s">
        <v>103</v>
      </c>
      <c r="F56" t="s">
        <v>91</v>
      </c>
      <c r="G56">
        <v>1</v>
      </c>
      <c r="H56" t="s">
        <v>61</v>
      </c>
      <c r="I56" t="s">
        <v>352</v>
      </c>
      <c r="J56">
        <v>54</v>
      </c>
      <c r="K56">
        <v>0</v>
      </c>
      <c r="L56">
        <v>0</v>
      </c>
      <c r="M56">
        <v>0</v>
      </c>
      <c r="N56">
        <v>0</v>
      </c>
      <c r="O56">
        <v>2</v>
      </c>
      <c r="P56" t="s">
        <v>165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</row>
    <row r="57" spans="1:71" x14ac:dyDescent="0.25">
      <c r="A57" t="s">
        <v>87</v>
      </c>
      <c r="B57" t="s">
        <v>88</v>
      </c>
      <c r="C57" t="s">
        <v>140</v>
      </c>
      <c r="E57" t="s">
        <v>103</v>
      </c>
      <c r="F57" t="s">
        <v>104</v>
      </c>
      <c r="G57" t="s">
        <v>105</v>
      </c>
      <c r="H57" t="s">
        <v>62</v>
      </c>
      <c r="I57" t="s">
        <v>353</v>
      </c>
      <c r="J57">
        <v>55</v>
      </c>
      <c r="K57">
        <v>0</v>
      </c>
      <c r="L57">
        <v>0</v>
      </c>
      <c r="M57" t="s">
        <v>165</v>
      </c>
      <c r="N57">
        <v>0</v>
      </c>
      <c r="O57">
        <v>1</v>
      </c>
      <c r="P57">
        <v>1</v>
      </c>
      <c r="Q57" t="s">
        <v>165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</v>
      </c>
    </row>
    <row r="58" spans="1:71" x14ac:dyDescent="0.25">
      <c r="A58" t="s">
        <v>87</v>
      </c>
      <c r="B58" t="s">
        <v>88</v>
      </c>
      <c r="C58" t="s">
        <v>140</v>
      </c>
      <c r="E58" t="s">
        <v>103</v>
      </c>
      <c r="F58" t="s">
        <v>121</v>
      </c>
      <c r="G58">
        <v>1</v>
      </c>
      <c r="H58" t="s">
        <v>63</v>
      </c>
      <c r="I58" t="s">
        <v>354</v>
      </c>
      <c r="J58">
        <v>56</v>
      </c>
      <c r="K58">
        <v>0</v>
      </c>
      <c r="L58">
        <v>0</v>
      </c>
      <c r="M58" t="s">
        <v>165</v>
      </c>
      <c r="N58">
        <v>0</v>
      </c>
      <c r="O58" t="s">
        <v>165</v>
      </c>
      <c r="P58" t="s">
        <v>165</v>
      </c>
      <c r="Q58" t="s">
        <v>165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2</v>
      </c>
      <c r="BM58">
        <v>0</v>
      </c>
    </row>
    <row r="59" spans="1:71" x14ac:dyDescent="0.25">
      <c r="A59" t="s">
        <v>87</v>
      </c>
      <c r="B59" t="s">
        <v>88</v>
      </c>
      <c r="C59" t="s">
        <v>140</v>
      </c>
      <c r="E59" t="s">
        <v>103</v>
      </c>
      <c r="F59" t="s">
        <v>119</v>
      </c>
      <c r="G59" t="s">
        <v>120</v>
      </c>
      <c r="H59" t="s">
        <v>64</v>
      </c>
      <c r="I59" t="s">
        <v>355</v>
      </c>
      <c r="J59">
        <v>57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3</v>
      </c>
      <c r="BM59">
        <v>0</v>
      </c>
      <c r="BN59">
        <v>0</v>
      </c>
    </row>
    <row r="60" spans="1:71" x14ac:dyDescent="0.25">
      <c r="A60" t="s">
        <v>87</v>
      </c>
      <c r="B60" t="s">
        <v>88</v>
      </c>
      <c r="C60" t="s">
        <v>140</v>
      </c>
      <c r="E60" t="s">
        <v>103</v>
      </c>
      <c r="F60" t="s">
        <v>118</v>
      </c>
      <c r="G60">
        <v>1</v>
      </c>
      <c r="H60" t="s">
        <v>65</v>
      </c>
      <c r="I60" t="s">
        <v>356</v>
      </c>
      <c r="J60">
        <v>58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3</v>
      </c>
      <c r="BM60">
        <v>0</v>
      </c>
      <c r="BN60">
        <v>0</v>
      </c>
      <c r="BO60">
        <v>0</v>
      </c>
    </row>
    <row r="61" spans="1:71" x14ac:dyDescent="0.25">
      <c r="A61" t="s">
        <v>87</v>
      </c>
      <c r="B61" t="s">
        <v>88</v>
      </c>
      <c r="C61" t="s">
        <v>141</v>
      </c>
      <c r="E61" t="s">
        <v>103</v>
      </c>
      <c r="F61" t="s">
        <v>91</v>
      </c>
      <c r="G61">
        <v>1</v>
      </c>
      <c r="H61" t="s">
        <v>66</v>
      </c>
      <c r="I61" t="s">
        <v>357</v>
      </c>
      <c r="J61">
        <v>59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71" x14ac:dyDescent="0.25">
      <c r="A62" t="s">
        <v>87</v>
      </c>
      <c r="B62" t="s">
        <v>88</v>
      </c>
      <c r="C62" t="s">
        <v>141</v>
      </c>
      <c r="E62" t="s">
        <v>103</v>
      </c>
      <c r="F62" t="s">
        <v>104</v>
      </c>
      <c r="G62" t="s">
        <v>105</v>
      </c>
      <c r="H62" t="s">
        <v>67</v>
      </c>
      <c r="I62" t="s">
        <v>358</v>
      </c>
      <c r="J62">
        <v>60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1</v>
      </c>
    </row>
    <row r="63" spans="1:71" x14ac:dyDescent="0.25">
      <c r="A63" t="s">
        <v>87</v>
      </c>
      <c r="B63" t="s">
        <v>88</v>
      </c>
      <c r="C63" t="s">
        <v>141</v>
      </c>
      <c r="E63" t="s">
        <v>103</v>
      </c>
      <c r="F63" t="s">
        <v>121</v>
      </c>
      <c r="G63">
        <v>1</v>
      </c>
      <c r="H63" t="s">
        <v>68</v>
      </c>
      <c r="I63" t="s">
        <v>359</v>
      </c>
      <c r="J63">
        <v>61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2</v>
      </c>
      <c r="BR63">
        <v>0</v>
      </c>
    </row>
    <row r="64" spans="1:71" x14ac:dyDescent="0.25">
      <c r="A64" t="s">
        <v>87</v>
      </c>
      <c r="B64" t="s">
        <v>88</v>
      </c>
      <c r="C64" t="s">
        <v>141</v>
      </c>
      <c r="E64" t="s">
        <v>103</v>
      </c>
      <c r="F64" t="s">
        <v>119</v>
      </c>
      <c r="G64" t="s">
        <v>120</v>
      </c>
      <c r="H64" t="s">
        <v>69</v>
      </c>
      <c r="I64" t="s">
        <v>360</v>
      </c>
      <c r="J64">
        <v>62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3</v>
      </c>
      <c r="BR64">
        <v>0</v>
      </c>
      <c r="BS64">
        <v>0</v>
      </c>
    </row>
    <row r="65" spans="1:87" x14ac:dyDescent="0.25">
      <c r="A65" t="s">
        <v>87</v>
      </c>
      <c r="B65" t="s">
        <v>88</v>
      </c>
      <c r="C65" t="s">
        <v>141</v>
      </c>
      <c r="E65" t="s">
        <v>103</v>
      </c>
      <c r="F65" t="s">
        <v>118</v>
      </c>
      <c r="G65">
        <v>1</v>
      </c>
      <c r="H65" t="s">
        <v>70</v>
      </c>
      <c r="I65" t="s">
        <v>361</v>
      </c>
      <c r="J65">
        <v>63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3</v>
      </c>
      <c r="BR65">
        <v>0</v>
      </c>
      <c r="BS65">
        <v>0</v>
      </c>
      <c r="BT65">
        <v>0</v>
      </c>
    </row>
    <row r="66" spans="1:87" x14ac:dyDescent="0.25">
      <c r="A66" t="s">
        <v>87</v>
      </c>
      <c r="B66" t="s">
        <v>88</v>
      </c>
      <c r="C66" t="s">
        <v>142</v>
      </c>
      <c r="E66" t="s">
        <v>103</v>
      </c>
      <c r="F66" t="s">
        <v>91</v>
      </c>
      <c r="G66">
        <v>1</v>
      </c>
      <c r="H66" t="s">
        <v>71</v>
      </c>
      <c r="I66" t="s">
        <v>362</v>
      </c>
      <c r="J66">
        <v>64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 t="s">
        <v>165</v>
      </c>
      <c r="BR66">
        <v>0</v>
      </c>
      <c r="BS66">
        <v>0</v>
      </c>
      <c r="BT66">
        <v>0</v>
      </c>
      <c r="BU66">
        <v>0</v>
      </c>
    </row>
    <row r="67" spans="1:87" x14ac:dyDescent="0.25">
      <c r="A67" t="s">
        <v>87</v>
      </c>
      <c r="B67" t="s">
        <v>88</v>
      </c>
      <c r="C67" t="s">
        <v>142</v>
      </c>
      <c r="E67" t="s">
        <v>103</v>
      </c>
      <c r="F67" t="s">
        <v>104</v>
      </c>
      <c r="G67" t="s">
        <v>105</v>
      </c>
      <c r="H67" t="s">
        <v>72</v>
      </c>
      <c r="I67" t="s">
        <v>363</v>
      </c>
      <c r="J67">
        <v>65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 t="s">
        <v>165</v>
      </c>
      <c r="BS67">
        <v>0</v>
      </c>
      <c r="BT67">
        <v>0</v>
      </c>
      <c r="BU67">
        <v>0</v>
      </c>
      <c r="BV67">
        <v>1</v>
      </c>
    </row>
    <row r="68" spans="1:87" x14ac:dyDescent="0.25">
      <c r="A68" t="s">
        <v>87</v>
      </c>
      <c r="B68" t="s">
        <v>88</v>
      </c>
      <c r="C68" t="s">
        <v>142</v>
      </c>
      <c r="E68" t="s">
        <v>103</v>
      </c>
      <c r="F68" t="s">
        <v>121</v>
      </c>
      <c r="G68">
        <v>1</v>
      </c>
      <c r="H68" t="s">
        <v>73</v>
      </c>
      <c r="I68" t="s">
        <v>364</v>
      </c>
      <c r="J68">
        <v>66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 t="s">
        <v>165</v>
      </c>
      <c r="BT68">
        <v>0</v>
      </c>
      <c r="BU68">
        <v>0</v>
      </c>
      <c r="BV68">
        <v>2</v>
      </c>
      <c r="BW68">
        <v>0</v>
      </c>
    </row>
    <row r="69" spans="1:87" x14ac:dyDescent="0.25">
      <c r="A69" t="s">
        <v>87</v>
      </c>
      <c r="B69" t="s">
        <v>88</v>
      </c>
      <c r="C69" t="s">
        <v>142</v>
      </c>
      <c r="E69" t="s">
        <v>103</v>
      </c>
      <c r="F69" t="s">
        <v>119</v>
      </c>
      <c r="G69" t="s">
        <v>120</v>
      </c>
      <c r="H69" t="s">
        <v>74</v>
      </c>
      <c r="I69" t="s">
        <v>365</v>
      </c>
      <c r="J69">
        <v>67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</row>
    <row r="70" spans="1:87" x14ac:dyDescent="0.25">
      <c r="A70" t="s">
        <v>87</v>
      </c>
      <c r="B70" t="s">
        <v>88</v>
      </c>
      <c r="C70" t="s">
        <v>142</v>
      </c>
      <c r="E70" t="s">
        <v>103</v>
      </c>
      <c r="F70" t="s">
        <v>118</v>
      </c>
      <c r="G70">
        <v>1</v>
      </c>
      <c r="H70" t="s">
        <v>75</v>
      </c>
      <c r="I70" t="s">
        <v>366</v>
      </c>
      <c r="J70">
        <v>68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</row>
    <row r="71" spans="1:87" x14ac:dyDescent="0.25">
      <c r="A71" t="s">
        <v>87</v>
      </c>
      <c r="B71" t="s">
        <v>88</v>
      </c>
      <c r="C71" t="s">
        <v>143</v>
      </c>
      <c r="E71" t="s">
        <v>103</v>
      </c>
      <c r="F71" t="s">
        <v>91</v>
      </c>
      <c r="G71">
        <v>1</v>
      </c>
      <c r="H71" t="s">
        <v>76</v>
      </c>
      <c r="I71" t="s">
        <v>367</v>
      </c>
      <c r="J71">
        <v>69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</row>
    <row r="72" spans="1:87" x14ac:dyDescent="0.25">
      <c r="A72" t="s">
        <v>87</v>
      </c>
      <c r="B72" t="s">
        <v>88</v>
      </c>
      <c r="C72" t="s">
        <v>143</v>
      </c>
      <c r="E72" t="s">
        <v>103</v>
      </c>
      <c r="F72" t="s">
        <v>104</v>
      </c>
      <c r="G72" t="s">
        <v>105</v>
      </c>
      <c r="H72" t="s">
        <v>77</v>
      </c>
      <c r="I72" t="s">
        <v>368</v>
      </c>
      <c r="J72">
        <v>70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1</v>
      </c>
    </row>
    <row r="73" spans="1:87" x14ac:dyDescent="0.25">
      <c r="A73" t="s">
        <v>87</v>
      </c>
      <c r="B73" t="s">
        <v>88</v>
      </c>
      <c r="C73" t="s">
        <v>143</v>
      </c>
      <c r="E73" t="s">
        <v>103</v>
      </c>
      <c r="F73" t="s">
        <v>121</v>
      </c>
      <c r="G73">
        <v>1</v>
      </c>
      <c r="H73" t="s">
        <v>78</v>
      </c>
      <c r="I73" t="s">
        <v>369</v>
      </c>
      <c r="J73">
        <v>71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 t="s">
        <v>165</v>
      </c>
      <c r="CB73">
        <v>0</v>
      </c>
    </row>
    <row r="74" spans="1:87" x14ac:dyDescent="0.25">
      <c r="A74" t="s">
        <v>87</v>
      </c>
      <c r="B74" t="s">
        <v>88</v>
      </c>
      <c r="C74" t="s">
        <v>143</v>
      </c>
      <c r="E74" t="s">
        <v>103</v>
      </c>
      <c r="F74" t="s">
        <v>119</v>
      </c>
      <c r="G74" t="s">
        <v>120</v>
      </c>
      <c r="H74" t="s">
        <v>79</v>
      </c>
      <c r="I74" t="s">
        <v>370</v>
      </c>
      <c r="J74">
        <v>72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3</v>
      </c>
      <c r="CB74">
        <v>0</v>
      </c>
      <c r="CC74">
        <v>0</v>
      </c>
    </row>
    <row r="75" spans="1:87" x14ac:dyDescent="0.25">
      <c r="A75" t="s">
        <v>87</v>
      </c>
      <c r="B75" t="s">
        <v>88</v>
      </c>
      <c r="C75" t="s">
        <v>143</v>
      </c>
      <c r="E75" t="s">
        <v>103</v>
      </c>
      <c r="F75" t="s">
        <v>118</v>
      </c>
      <c r="G75">
        <v>1</v>
      </c>
      <c r="H75" t="s">
        <v>80</v>
      </c>
      <c r="I75" t="s">
        <v>371</v>
      </c>
      <c r="J75">
        <v>73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3</v>
      </c>
      <c r="CB75">
        <v>0</v>
      </c>
      <c r="CC75">
        <v>0</v>
      </c>
      <c r="CD75">
        <v>0</v>
      </c>
    </row>
    <row r="76" spans="1:87" x14ac:dyDescent="0.25">
      <c r="A76" t="s">
        <v>87</v>
      </c>
      <c r="B76" t="s">
        <v>88</v>
      </c>
      <c r="C76" t="s">
        <v>144</v>
      </c>
      <c r="E76" t="s">
        <v>90</v>
      </c>
      <c r="F76" t="s">
        <v>91</v>
      </c>
      <c r="G76">
        <v>1</v>
      </c>
      <c r="H76" t="s">
        <v>81</v>
      </c>
      <c r="I76" t="s">
        <v>372</v>
      </c>
      <c r="J76">
        <v>74</v>
      </c>
      <c r="K76">
        <v>0</v>
      </c>
      <c r="L76">
        <v>0</v>
      </c>
      <c r="M76" t="s">
        <v>165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</row>
    <row r="77" spans="1:87" x14ac:dyDescent="0.25">
      <c r="A77" t="s">
        <v>87</v>
      </c>
      <c r="B77" t="s">
        <v>88</v>
      </c>
      <c r="C77" t="s">
        <v>144</v>
      </c>
      <c r="E77" t="s">
        <v>90</v>
      </c>
      <c r="F77" t="s">
        <v>104</v>
      </c>
      <c r="G77" t="s">
        <v>105</v>
      </c>
      <c r="H77" t="s">
        <v>82</v>
      </c>
      <c r="I77" t="s">
        <v>373</v>
      </c>
      <c r="J77">
        <v>75</v>
      </c>
      <c r="K77">
        <v>0</v>
      </c>
      <c r="L77">
        <v>0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1</v>
      </c>
    </row>
    <row r="78" spans="1:87" x14ac:dyDescent="0.25">
      <c r="A78" t="s">
        <v>87</v>
      </c>
      <c r="B78" t="s">
        <v>88</v>
      </c>
      <c r="C78" t="s">
        <v>144</v>
      </c>
      <c r="E78" t="s">
        <v>90</v>
      </c>
      <c r="F78" t="s">
        <v>121</v>
      </c>
      <c r="G78">
        <v>1</v>
      </c>
      <c r="H78" t="s">
        <v>83</v>
      </c>
      <c r="I78" t="s">
        <v>374</v>
      </c>
      <c r="J78">
        <v>76</v>
      </c>
      <c r="K78">
        <v>0</v>
      </c>
      <c r="L78">
        <v>0</v>
      </c>
      <c r="M78" t="s">
        <v>165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2</v>
      </c>
      <c r="CG78">
        <v>0</v>
      </c>
    </row>
    <row r="79" spans="1:87" x14ac:dyDescent="0.25">
      <c r="A79" t="s">
        <v>87</v>
      </c>
      <c r="B79" t="s">
        <v>88</v>
      </c>
      <c r="C79" t="s">
        <v>144</v>
      </c>
      <c r="E79" t="s">
        <v>90</v>
      </c>
      <c r="F79" t="s">
        <v>119</v>
      </c>
      <c r="G79" t="s">
        <v>120</v>
      </c>
      <c r="H79" t="s">
        <v>84</v>
      </c>
      <c r="I79" t="s">
        <v>375</v>
      </c>
      <c r="J79">
        <v>77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 t="s">
        <v>165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3</v>
      </c>
      <c r="CG79">
        <v>0</v>
      </c>
      <c r="CH79">
        <v>0</v>
      </c>
    </row>
    <row r="80" spans="1:87" x14ac:dyDescent="0.25">
      <c r="A80" t="s">
        <v>87</v>
      </c>
      <c r="B80" t="s">
        <v>88</v>
      </c>
      <c r="C80" t="s">
        <v>144</v>
      </c>
      <c r="E80" t="s">
        <v>90</v>
      </c>
      <c r="F80" t="s">
        <v>118</v>
      </c>
      <c r="G80">
        <v>1</v>
      </c>
      <c r="H80" t="s">
        <v>85</v>
      </c>
      <c r="I80" t="s">
        <v>376</v>
      </c>
      <c r="J80">
        <v>78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t="s">
        <v>165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 t="s">
        <v>165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3</v>
      </c>
      <c r="CG80">
        <v>0</v>
      </c>
      <c r="CH80">
        <v>0</v>
      </c>
      <c r="CI80">
        <v>0</v>
      </c>
    </row>
    <row r="81" spans="1:90" x14ac:dyDescent="0.25">
      <c r="A81" t="s">
        <v>145</v>
      </c>
      <c r="B81" t="s">
        <v>146</v>
      </c>
      <c r="D81" t="s">
        <v>147</v>
      </c>
      <c r="F81" t="s">
        <v>148</v>
      </c>
      <c r="H81" t="s">
        <v>86</v>
      </c>
      <c r="I81" t="s">
        <v>377</v>
      </c>
      <c r="J81">
        <v>79</v>
      </c>
      <c r="K81">
        <v>-1</v>
      </c>
      <c r="L81" t="s">
        <v>165</v>
      </c>
      <c r="M81" t="s">
        <v>165</v>
      </c>
      <c r="N81">
        <v>2</v>
      </c>
      <c r="O81" t="s">
        <v>165</v>
      </c>
      <c r="P81">
        <v>1</v>
      </c>
      <c r="Q81" t="s">
        <v>235</v>
      </c>
      <c r="R81" s="27">
        <v>0</v>
      </c>
      <c r="S81">
        <v>0</v>
      </c>
      <c r="T81">
        <v>0</v>
      </c>
      <c r="U81">
        <v>0</v>
      </c>
      <c r="V81" t="s">
        <v>165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 t="s">
        <v>165</v>
      </c>
      <c r="AX81" t="s">
        <v>165</v>
      </c>
      <c r="AY81" t="s">
        <v>165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 t="s">
        <v>165</v>
      </c>
      <c r="BJ81">
        <v>0</v>
      </c>
      <c r="BK81" t="s">
        <v>165</v>
      </c>
      <c r="BL81" t="s">
        <v>165</v>
      </c>
      <c r="BM81" t="s">
        <v>165</v>
      </c>
      <c r="BN81" t="s">
        <v>165</v>
      </c>
      <c r="BO81" t="s">
        <v>165</v>
      </c>
      <c r="BP81" t="s">
        <v>165</v>
      </c>
      <c r="BQ81">
        <v>0</v>
      </c>
      <c r="BR81" t="s">
        <v>165</v>
      </c>
      <c r="BS81" t="s">
        <v>165</v>
      </c>
      <c r="BT81">
        <v>0</v>
      </c>
      <c r="BU81" t="s">
        <v>165</v>
      </c>
      <c r="BV81" t="s">
        <v>165</v>
      </c>
      <c r="BW81" t="s">
        <v>165</v>
      </c>
      <c r="BX81" t="s">
        <v>165</v>
      </c>
      <c r="BY81">
        <v>0</v>
      </c>
      <c r="BZ81" t="s">
        <v>165</v>
      </c>
      <c r="CA81">
        <v>0</v>
      </c>
      <c r="CB81">
        <v>0</v>
      </c>
      <c r="CC81">
        <v>0</v>
      </c>
      <c r="CD81">
        <v>0</v>
      </c>
      <c r="CE81">
        <v>0</v>
      </c>
      <c r="CF81" t="s">
        <v>165</v>
      </c>
      <c r="CG81" t="s">
        <v>165</v>
      </c>
      <c r="CH81">
        <v>0</v>
      </c>
      <c r="CI81">
        <v>0</v>
      </c>
      <c r="CJ81">
        <v>0</v>
      </c>
      <c r="CL81">
        <f>COUNTIF(K3:CK81,0)</f>
        <v>2909</v>
      </c>
    </row>
    <row r="82" spans="1:90" x14ac:dyDescent="0.25">
      <c r="CL82">
        <f>COUNTIF(K3:CK81,9)</f>
        <v>0</v>
      </c>
    </row>
    <row r="83" spans="1:90" x14ac:dyDescent="0.25">
      <c r="CL83">
        <f>79*79-79</f>
        <v>6162</v>
      </c>
    </row>
    <row r="84" spans="1:90" x14ac:dyDescent="0.25">
      <c r="CL84">
        <f>(CL83-CL82)/2</f>
        <v>3081</v>
      </c>
    </row>
    <row r="85" spans="1:90" x14ac:dyDescent="0.25">
      <c r="CL85">
        <f>CL84-CL81</f>
        <v>172</v>
      </c>
    </row>
    <row r="86" spans="1:90" x14ac:dyDescent="0.25">
      <c r="CK86" t="s">
        <v>165</v>
      </c>
      <c r="CL86">
        <f>COUNTIF($J$3:$CJ$81,"Y")</f>
        <v>91</v>
      </c>
    </row>
    <row r="87" spans="1:90" x14ac:dyDescent="0.25">
      <c r="CK87">
        <v>1</v>
      </c>
      <c r="CL87">
        <f>COUNTIF($K$3:$CJ$81,CK87)</f>
        <v>33</v>
      </c>
    </row>
    <row r="88" spans="1:90" x14ac:dyDescent="0.25">
      <c r="CK88">
        <v>2</v>
      </c>
      <c r="CL88">
        <f t="shared" ref="CL88:CL91" si="0">COUNTIF($K$3:$CJ$81,CK88)</f>
        <v>20</v>
      </c>
    </row>
    <row r="89" spans="1:90" x14ac:dyDescent="0.25">
      <c r="CK89">
        <v>3</v>
      </c>
      <c r="CL89">
        <f t="shared" si="0"/>
        <v>23</v>
      </c>
    </row>
    <row r="90" spans="1:90" x14ac:dyDescent="0.25">
      <c r="CK90">
        <v>-1</v>
      </c>
      <c r="CL90">
        <f t="shared" si="0"/>
        <v>3</v>
      </c>
    </row>
    <row r="91" spans="1:90" x14ac:dyDescent="0.25">
      <c r="CK91">
        <v>-2</v>
      </c>
      <c r="CL91">
        <f t="shared" si="0"/>
        <v>1</v>
      </c>
    </row>
    <row r="92" spans="1:90" x14ac:dyDescent="0.25">
      <c r="CK92" t="s">
        <v>379</v>
      </c>
      <c r="CL92">
        <f>SUM(CL87:CL91)</f>
        <v>80</v>
      </c>
    </row>
    <row r="93" spans="1:90" x14ac:dyDescent="0.25">
      <c r="CK93" t="s">
        <v>380</v>
      </c>
      <c r="CL93">
        <f>CL84-CL81-CL86-CL92</f>
        <v>1</v>
      </c>
    </row>
  </sheetData>
  <conditionalFormatting sqref="K3:CK80 K81:CJ81">
    <cfRule type="containsText" dxfId="39" priority="9" operator="containsText" text="Y">
      <formula>NOT(ISERROR(SEARCH("Y",K3)))</formula>
    </cfRule>
    <cfRule type="cellIs" dxfId="38" priority="12" operator="equal">
      <formula>-2</formula>
    </cfRule>
    <cfRule type="cellIs" dxfId="37" priority="13" operator="equal">
      <formula>-1</formula>
    </cfRule>
    <cfRule type="cellIs" dxfId="36" priority="14" operator="equal">
      <formula>0</formula>
    </cfRule>
    <cfRule type="cellIs" dxfId="35" priority="15" operator="equal">
      <formula>2</formula>
    </cfRule>
    <cfRule type="cellIs" dxfId="34" priority="16" operator="equal">
      <formula>1</formula>
    </cfRule>
    <cfRule type="cellIs" dxfId="33" priority="17" operator="equal">
      <formula>3</formula>
    </cfRule>
    <cfRule type="cellIs" dxfId="32" priority="18" operator="equal">
      <formula>9</formula>
    </cfRule>
  </conditionalFormatting>
  <conditionalFormatting sqref="CK81">
    <cfRule type="containsText" dxfId="31" priority="1" operator="containsText" text="Y">
      <formula>NOT(ISERROR(SEARCH("Y",CK81)))</formula>
    </cfRule>
    <cfRule type="cellIs" dxfId="30" priority="2" operator="equal">
      <formula>-2</formula>
    </cfRule>
    <cfRule type="cellIs" dxfId="29" priority="3" operator="equal">
      <formula>-1</formula>
    </cfRule>
    <cfRule type="cellIs" dxfId="28" priority="4" operator="equal">
      <formula>0</formula>
    </cfRule>
    <cfRule type="cellIs" dxfId="27" priority="5" operator="equal">
      <formula>2</formula>
    </cfRule>
    <cfRule type="cellIs" dxfId="26" priority="6" operator="equal">
      <formula>1</formula>
    </cfRule>
    <cfRule type="cellIs" dxfId="25" priority="7" operator="equal">
      <formula>5</formula>
    </cfRule>
    <cfRule type="cellIs" dxfId="24" priority="8" operator="equal">
      <formula>9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EF199-2FF1-42F7-B1D9-A8A3C3F9BFDD}">
  <dimension ref="A1:CL94"/>
  <sheetViews>
    <sheetView tabSelected="1" zoomScale="70" zoomScaleNormal="70" workbookViewId="0">
      <pane xSplit="10" ySplit="2" topLeftCell="BX51" activePane="bottomRight" state="frozen"/>
      <selection pane="topRight" activeCell="J1" sqref="J1"/>
      <selection pane="bottomLeft" activeCell="A3" sqref="A3"/>
      <selection pane="bottomRight" activeCell="CK92" sqref="CK92:CL92"/>
    </sheetView>
  </sheetViews>
  <sheetFormatPr baseColWidth="10" defaultRowHeight="15" x14ac:dyDescent="0.25"/>
  <cols>
    <col min="1" max="2" width="11.28515625" customWidth="1"/>
    <col min="3" max="3" width="13.140625" customWidth="1"/>
    <col min="4" max="4" width="17" bestFit="1" customWidth="1"/>
    <col min="5" max="5" width="22.140625" bestFit="1" customWidth="1"/>
    <col min="6" max="6" width="30.7109375" customWidth="1"/>
    <col min="7" max="7" width="11.7109375" customWidth="1"/>
    <col min="8" max="8" width="28.42578125" customWidth="1"/>
    <col min="9" max="9" width="36.42578125" customWidth="1"/>
    <col min="10" max="10" width="5.42578125" customWidth="1"/>
    <col min="11" max="11" width="4.28515625" customWidth="1"/>
    <col min="12" max="13" width="3.140625" customWidth="1"/>
    <col min="14" max="14" width="3.7109375" customWidth="1"/>
    <col min="15" max="17" width="3.140625" customWidth="1"/>
    <col min="18" max="18" width="3.5703125" customWidth="1"/>
    <col min="19" max="28" width="3.140625" customWidth="1"/>
    <col min="29" max="29" width="3" customWidth="1"/>
    <col min="30" max="30" width="4.140625" customWidth="1"/>
    <col min="31" max="31" width="3.42578125" customWidth="1"/>
    <col min="32" max="32" width="4" customWidth="1"/>
    <col min="33" max="33" width="3.42578125" customWidth="1"/>
    <col min="34" max="34" width="3.5703125" customWidth="1"/>
    <col min="35" max="35" width="4.140625" customWidth="1"/>
    <col min="36" max="36" width="3.42578125" customWidth="1"/>
    <col min="37" max="37" width="4" customWidth="1"/>
    <col min="38" max="38" width="3.7109375" customWidth="1"/>
    <col min="39" max="39" width="4.140625" customWidth="1"/>
    <col min="40" max="40" width="4.5703125" customWidth="1"/>
    <col min="41" max="41" width="4.140625" customWidth="1"/>
    <col min="42" max="42" width="4.7109375" customWidth="1"/>
    <col min="43" max="45" width="4" customWidth="1"/>
    <col min="46" max="46" width="3.28515625" customWidth="1"/>
    <col min="47" max="47" width="4.5703125" customWidth="1"/>
    <col min="48" max="48" width="4" customWidth="1"/>
    <col min="49" max="49" width="3.7109375" customWidth="1"/>
    <col min="50" max="50" width="3.85546875" customWidth="1"/>
    <col min="51" max="51" width="3.5703125" customWidth="1"/>
    <col min="52" max="52" width="3.7109375" customWidth="1"/>
    <col min="53" max="53" width="3.85546875" customWidth="1"/>
    <col min="54" max="54" width="3.140625" customWidth="1"/>
    <col min="55" max="55" width="3" customWidth="1"/>
    <col min="56" max="56" width="4.140625" customWidth="1"/>
    <col min="57" max="58" width="3.5703125" customWidth="1"/>
    <col min="59" max="59" width="4.42578125" customWidth="1"/>
    <col min="60" max="61" width="3.5703125" customWidth="1"/>
    <col min="62" max="62" width="4" customWidth="1"/>
    <col min="63" max="63" width="3.42578125" customWidth="1"/>
    <col min="64" max="64" width="3.85546875" customWidth="1"/>
    <col min="65" max="66" width="4.140625" customWidth="1"/>
    <col min="67" max="67" width="4.7109375" customWidth="1"/>
    <col min="68" max="68" width="4.42578125" customWidth="1"/>
    <col min="69" max="69" width="4.85546875" customWidth="1"/>
    <col min="70" max="72" width="4.28515625" customWidth="1"/>
    <col min="73" max="73" width="5.140625" customWidth="1"/>
    <col min="74" max="75" width="3.7109375" customWidth="1"/>
    <col min="76" max="76" width="5.28515625" customWidth="1"/>
    <col min="77" max="77" width="4" customWidth="1"/>
    <col min="78" max="78" width="3.28515625" customWidth="1"/>
    <col min="79" max="79" width="4.140625" customWidth="1"/>
    <col min="80" max="82" width="4.42578125" customWidth="1"/>
    <col min="83" max="83" width="3.85546875" customWidth="1"/>
    <col min="84" max="84" width="4.28515625" customWidth="1"/>
    <col min="85" max="85" width="5.140625" customWidth="1"/>
    <col min="86" max="87" width="4.140625" customWidth="1"/>
    <col min="88" max="88" width="4" customWidth="1"/>
    <col min="89" max="89" width="4.85546875" customWidth="1"/>
    <col min="90" max="90" width="13.140625" customWidth="1"/>
    <col min="91" max="96" width="81.5703125" customWidth="1"/>
  </cols>
  <sheetData>
    <row r="1" spans="1:89" x14ac:dyDescent="0.25">
      <c r="K1" s="1">
        <v>1</v>
      </c>
      <c r="L1" s="1">
        <v>2</v>
      </c>
      <c r="M1" s="1">
        <v>3</v>
      </c>
      <c r="N1">
        <v>4</v>
      </c>
      <c r="O1">
        <v>3</v>
      </c>
      <c r="P1">
        <v>6</v>
      </c>
      <c r="Q1">
        <v>7</v>
      </c>
      <c r="R1">
        <v>8</v>
      </c>
      <c r="T1">
        <v>10</v>
      </c>
      <c r="U1">
        <v>11</v>
      </c>
      <c r="V1">
        <v>12</v>
      </c>
      <c r="W1">
        <v>13</v>
      </c>
      <c r="X1">
        <v>14</v>
      </c>
      <c r="Y1">
        <v>13</v>
      </c>
      <c r="Z1">
        <v>16</v>
      </c>
      <c r="AA1">
        <v>17</v>
      </c>
      <c r="AB1">
        <v>18</v>
      </c>
      <c r="AC1">
        <v>1</v>
      </c>
      <c r="AD1">
        <v>20</v>
      </c>
      <c r="AE1">
        <v>21</v>
      </c>
      <c r="AF1">
        <v>22</v>
      </c>
      <c r="AG1">
        <v>23</v>
      </c>
      <c r="AH1">
        <v>24</v>
      </c>
      <c r="AI1">
        <v>23</v>
      </c>
      <c r="AJ1">
        <v>26</v>
      </c>
      <c r="AK1">
        <v>27</v>
      </c>
      <c r="AL1">
        <v>28</v>
      </c>
      <c r="AM1">
        <v>2</v>
      </c>
      <c r="AN1">
        <v>30</v>
      </c>
      <c r="AO1">
        <v>31</v>
      </c>
      <c r="AP1">
        <v>32</v>
      </c>
      <c r="AQ1">
        <v>33</v>
      </c>
      <c r="AR1">
        <v>34</v>
      </c>
      <c r="AS1">
        <v>33</v>
      </c>
      <c r="AT1">
        <v>36</v>
      </c>
      <c r="AU1">
        <v>37</v>
      </c>
      <c r="AV1">
        <v>38</v>
      </c>
      <c r="AW1">
        <v>39</v>
      </c>
      <c r="AX1">
        <v>40</v>
      </c>
      <c r="AY1">
        <v>41</v>
      </c>
      <c r="AZ1">
        <v>42</v>
      </c>
      <c r="BA1">
        <v>43</v>
      </c>
      <c r="BB1">
        <v>44</v>
      </c>
      <c r="BC1">
        <v>43</v>
      </c>
      <c r="BD1">
        <v>46</v>
      </c>
      <c r="BE1">
        <v>47</v>
      </c>
      <c r="BF1">
        <v>48</v>
      </c>
      <c r="BG1">
        <v>4</v>
      </c>
      <c r="BH1">
        <v>30</v>
      </c>
      <c r="BI1">
        <v>31</v>
      </c>
      <c r="BJ1">
        <v>32</v>
      </c>
      <c r="BK1">
        <v>33</v>
      </c>
      <c r="BL1">
        <v>34</v>
      </c>
      <c r="BM1">
        <v>33</v>
      </c>
      <c r="BN1">
        <v>36</v>
      </c>
      <c r="BO1">
        <v>37</v>
      </c>
      <c r="BP1">
        <v>38</v>
      </c>
      <c r="BQ1">
        <v>3</v>
      </c>
      <c r="BR1">
        <v>60</v>
      </c>
      <c r="BS1">
        <v>61</v>
      </c>
      <c r="BT1">
        <v>62</v>
      </c>
      <c r="BU1">
        <v>63</v>
      </c>
      <c r="BV1">
        <v>64</v>
      </c>
      <c r="BW1">
        <v>63</v>
      </c>
      <c r="BX1">
        <v>66</v>
      </c>
      <c r="BY1">
        <v>67</v>
      </c>
      <c r="BZ1">
        <v>68</v>
      </c>
      <c r="CA1">
        <v>6</v>
      </c>
      <c r="CB1">
        <v>70</v>
      </c>
      <c r="CC1">
        <v>71</v>
      </c>
      <c r="CD1">
        <v>72</v>
      </c>
      <c r="CE1">
        <v>73</v>
      </c>
      <c r="CF1">
        <v>74</v>
      </c>
      <c r="CG1">
        <v>73</v>
      </c>
      <c r="CH1">
        <v>76</v>
      </c>
      <c r="CI1">
        <v>77</v>
      </c>
      <c r="CJ1">
        <v>78</v>
      </c>
      <c r="CK1">
        <v>79</v>
      </c>
    </row>
    <row r="2" spans="1:89" s="24" customFormat="1" ht="15" customHeight="1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302</v>
      </c>
      <c r="K2" s="25" t="s">
        <v>8</v>
      </c>
      <c r="L2" s="25" t="s">
        <v>9</v>
      </c>
      <c r="M2" s="25" t="s">
        <v>10</v>
      </c>
      <c r="N2" s="26" t="s">
        <v>11</v>
      </c>
      <c r="O2" s="24" t="s">
        <v>12</v>
      </c>
      <c r="P2" s="24" t="s">
        <v>13</v>
      </c>
      <c r="Q2" s="24" t="s">
        <v>14</v>
      </c>
      <c r="R2" s="26" t="s">
        <v>15</v>
      </c>
      <c r="S2" s="24" t="s">
        <v>16</v>
      </c>
      <c r="T2" s="24" t="s">
        <v>17</v>
      </c>
      <c r="U2" s="24" t="s">
        <v>18</v>
      </c>
      <c r="V2" s="24" t="s">
        <v>19</v>
      </c>
      <c r="W2" s="24" t="s">
        <v>20</v>
      </c>
      <c r="X2" s="24" t="s">
        <v>21</v>
      </c>
      <c r="Y2" s="26" t="s">
        <v>22</v>
      </c>
      <c r="Z2" s="24" t="s">
        <v>23</v>
      </c>
      <c r="AA2" s="24" t="s">
        <v>24</v>
      </c>
      <c r="AB2" s="24" t="s">
        <v>25</v>
      </c>
      <c r="AC2" s="24" t="s">
        <v>26</v>
      </c>
      <c r="AD2" s="24" t="s">
        <v>27</v>
      </c>
      <c r="AE2" s="24" t="s">
        <v>28</v>
      </c>
      <c r="AF2" s="24" t="s">
        <v>29</v>
      </c>
      <c r="AG2" s="24" t="s">
        <v>30</v>
      </c>
      <c r="AH2" s="24" t="s">
        <v>31</v>
      </c>
      <c r="AI2" s="24" t="s">
        <v>32</v>
      </c>
      <c r="AJ2" s="24" t="s">
        <v>33</v>
      </c>
      <c r="AK2" s="24" t="s">
        <v>34</v>
      </c>
      <c r="AL2" s="24" t="s">
        <v>35</v>
      </c>
      <c r="AM2" s="24" t="s">
        <v>36</v>
      </c>
      <c r="AN2" s="24" t="s">
        <v>37</v>
      </c>
      <c r="AO2" s="24" t="s">
        <v>38</v>
      </c>
      <c r="AP2" s="24" t="s">
        <v>39</v>
      </c>
      <c r="AQ2" s="26" t="s">
        <v>40</v>
      </c>
      <c r="AR2" s="24" t="s">
        <v>41</v>
      </c>
      <c r="AS2" s="24" t="s">
        <v>42</v>
      </c>
      <c r="AT2" s="24" t="s">
        <v>43</v>
      </c>
      <c r="AU2" s="24" t="s">
        <v>44</v>
      </c>
      <c r="AV2" s="24" t="s">
        <v>45</v>
      </c>
      <c r="AW2" s="24" t="s">
        <v>46</v>
      </c>
      <c r="AX2" s="24" t="s">
        <v>47</v>
      </c>
      <c r="AY2" s="24" t="s">
        <v>48</v>
      </c>
      <c r="AZ2" s="24" t="s">
        <v>49</v>
      </c>
      <c r="BA2" s="24" t="s">
        <v>50</v>
      </c>
      <c r="BB2" s="24" t="s">
        <v>51</v>
      </c>
      <c r="BC2" s="24" t="s">
        <v>52</v>
      </c>
      <c r="BD2" s="24" t="s">
        <v>53</v>
      </c>
      <c r="BE2" s="24" t="s">
        <v>54</v>
      </c>
      <c r="BF2" s="24" t="s">
        <v>55</v>
      </c>
      <c r="BG2" s="24" t="s">
        <v>56</v>
      </c>
      <c r="BH2" s="24" t="s">
        <v>57</v>
      </c>
      <c r="BI2" s="24" t="s">
        <v>58</v>
      </c>
      <c r="BJ2" s="24" t="s">
        <v>59</v>
      </c>
      <c r="BK2" s="24" t="s">
        <v>60</v>
      </c>
      <c r="BL2" s="24" t="s">
        <v>61</v>
      </c>
      <c r="BM2" s="24" t="s">
        <v>62</v>
      </c>
      <c r="BN2" s="24" t="s">
        <v>63</v>
      </c>
      <c r="BO2" s="24" t="s">
        <v>64</v>
      </c>
      <c r="BP2" s="24" t="s">
        <v>65</v>
      </c>
      <c r="BQ2" s="24" t="s">
        <v>66</v>
      </c>
      <c r="BR2" s="24" t="s">
        <v>67</v>
      </c>
      <c r="BS2" s="24" t="s">
        <v>68</v>
      </c>
      <c r="BT2" s="24" t="s">
        <v>69</v>
      </c>
      <c r="BU2" s="24" t="s">
        <v>70</v>
      </c>
      <c r="BV2" s="24" t="s">
        <v>71</v>
      </c>
      <c r="BW2" s="24" t="s">
        <v>72</v>
      </c>
      <c r="BX2" s="24" t="s">
        <v>73</v>
      </c>
      <c r="BY2" s="24" t="s">
        <v>74</v>
      </c>
      <c r="BZ2" s="24" t="s">
        <v>75</v>
      </c>
      <c r="CA2" s="24" t="s">
        <v>76</v>
      </c>
      <c r="CB2" s="24" t="s">
        <v>77</v>
      </c>
      <c r="CC2" s="24" t="s">
        <v>78</v>
      </c>
      <c r="CD2" s="24" t="s">
        <v>79</v>
      </c>
      <c r="CE2" s="24" t="s">
        <v>80</v>
      </c>
      <c r="CF2" s="24" t="s">
        <v>81</v>
      </c>
      <c r="CG2" s="24" t="s">
        <v>82</v>
      </c>
      <c r="CH2" s="24" t="s">
        <v>83</v>
      </c>
      <c r="CI2" s="24" t="s">
        <v>84</v>
      </c>
      <c r="CJ2" s="24" t="s">
        <v>85</v>
      </c>
      <c r="CK2" s="24" t="s">
        <v>86</v>
      </c>
    </row>
    <row r="3" spans="1:89" x14ac:dyDescent="0.25">
      <c r="A3" t="s">
        <v>87</v>
      </c>
      <c r="B3" t="s">
        <v>88</v>
      </c>
      <c r="C3" t="s">
        <v>89</v>
      </c>
      <c r="E3" t="s">
        <v>90</v>
      </c>
      <c r="F3" t="s">
        <v>91</v>
      </c>
      <c r="G3">
        <v>1</v>
      </c>
      <c r="H3" t="s">
        <v>8</v>
      </c>
      <c r="I3" t="s">
        <v>303</v>
      </c>
      <c r="J3">
        <v>1</v>
      </c>
    </row>
    <row r="4" spans="1:89" x14ac:dyDescent="0.25">
      <c r="A4" t="s">
        <v>87</v>
      </c>
      <c r="B4" t="s">
        <v>88</v>
      </c>
      <c r="C4" t="s">
        <v>92</v>
      </c>
      <c r="E4" t="s">
        <v>90</v>
      </c>
      <c r="F4" t="s">
        <v>91</v>
      </c>
      <c r="G4">
        <v>1</v>
      </c>
      <c r="H4" t="s">
        <v>9</v>
      </c>
      <c r="I4" t="s">
        <v>378</v>
      </c>
      <c r="J4">
        <v>2</v>
      </c>
      <c r="K4">
        <v>1</v>
      </c>
    </row>
    <row r="5" spans="1:89" x14ac:dyDescent="0.25">
      <c r="A5" t="s">
        <v>87</v>
      </c>
      <c r="B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 t="s">
        <v>304</v>
      </c>
      <c r="J5">
        <v>3</v>
      </c>
      <c r="K5">
        <v>0</v>
      </c>
      <c r="L5">
        <v>0</v>
      </c>
    </row>
    <row r="6" spans="1:89" x14ac:dyDescent="0.25">
      <c r="A6" t="s">
        <v>87</v>
      </c>
      <c r="B6" t="s">
        <v>93</v>
      </c>
      <c r="D6" t="s">
        <v>99</v>
      </c>
      <c r="E6" t="s">
        <v>100</v>
      </c>
      <c r="F6" t="s">
        <v>96</v>
      </c>
      <c r="G6" t="s">
        <v>97</v>
      </c>
      <c r="H6" t="s">
        <v>101</v>
      </c>
      <c r="J6">
        <v>4</v>
      </c>
      <c r="K6">
        <v>0</v>
      </c>
      <c r="L6">
        <v>-1</v>
      </c>
      <c r="M6">
        <v>2</v>
      </c>
    </row>
    <row r="7" spans="1:89" x14ac:dyDescent="0.25">
      <c r="A7" t="s">
        <v>87</v>
      </c>
      <c r="B7" t="s">
        <v>88</v>
      </c>
      <c r="C7" t="s">
        <v>102</v>
      </c>
      <c r="E7" t="s">
        <v>103</v>
      </c>
      <c r="F7" t="s">
        <v>91</v>
      </c>
      <c r="G7">
        <v>1</v>
      </c>
      <c r="H7" t="s">
        <v>12</v>
      </c>
      <c r="I7" t="s">
        <v>303</v>
      </c>
      <c r="J7">
        <v>5</v>
      </c>
      <c r="K7">
        <v>0</v>
      </c>
      <c r="L7">
        <v>0</v>
      </c>
      <c r="M7">
        <v>0</v>
      </c>
      <c r="N7">
        <v>0</v>
      </c>
    </row>
    <row r="8" spans="1:89" x14ac:dyDescent="0.25">
      <c r="A8" t="s">
        <v>87</v>
      </c>
      <c r="B8" t="s">
        <v>88</v>
      </c>
      <c r="C8" t="s">
        <v>102</v>
      </c>
      <c r="E8" t="s">
        <v>103</v>
      </c>
      <c r="F8" t="s">
        <v>104</v>
      </c>
      <c r="G8" t="s">
        <v>105</v>
      </c>
      <c r="H8" t="s">
        <v>13</v>
      </c>
      <c r="I8" t="s">
        <v>305</v>
      </c>
      <c r="J8">
        <v>6</v>
      </c>
      <c r="K8">
        <v>0</v>
      </c>
      <c r="L8">
        <v>0</v>
      </c>
      <c r="M8">
        <v>0</v>
      </c>
      <c r="N8">
        <v>0</v>
      </c>
      <c r="O8">
        <v>2</v>
      </c>
    </row>
    <row r="9" spans="1:89" x14ac:dyDescent="0.25">
      <c r="A9" t="s">
        <v>106</v>
      </c>
      <c r="B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306</v>
      </c>
      <c r="J9">
        <v>7</v>
      </c>
      <c r="K9">
        <v>0</v>
      </c>
      <c r="L9">
        <v>0</v>
      </c>
      <c r="M9">
        <v>0</v>
      </c>
      <c r="N9">
        <v>1</v>
      </c>
      <c r="O9">
        <v>0</v>
      </c>
      <c r="P9">
        <v>1</v>
      </c>
    </row>
    <row r="10" spans="1:89" x14ac:dyDescent="0.25">
      <c r="A10" t="s">
        <v>87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117</v>
      </c>
      <c r="J10">
        <v>8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89" x14ac:dyDescent="0.25">
      <c r="A11" t="s">
        <v>87</v>
      </c>
      <c r="B11" t="s">
        <v>88</v>
      </c>
      <c r="C11" t="s">
        <v>89</v>
      </c>
      <c r="E11" t="s">
        <v>90</v>
      </c>
      <c r="F11" t="s">
        <v>118</v>
      </c>
      <c r="G11">
        <v>1</v>
      </c>
      <c r="H11" t="s">
        <v>16</v>
      </c>
      <c r="I11" t="s">
        <v>307</v>
      </c>
      <c r="J11">
        <v>9</v>
      </c>
      <c r="K11">
        <v>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89" x14ac:dyDescent="0.25">
      <c r="A12" t="s">
        <v>87</v>
      </c>
      <c r="B12" t="s">
        <v>88</v>
      </c>
      <c r="C12" t="s">
        <v>89</v>
      </c>
      <c r="E12" t="s">
        <v>90</v>
      </c>
      <c r="F12" t="s">
        <v>119</v>
      </c>
      <c r="G12" t="s">
        <v>120</v>
      </c>
      <c r="H12" t="s">
        <v>17</v>
      </c>
      <c r="I12" t="s">
        <v>308</v>
      </c>
      <c r="J12">
        <v>10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89" x14ac:dyDescent="0.25">
      <c r="A13" t="s">
        <v>87</v>
      </c>
      <c r="B13" t="s">
        <v>88</v>
      </c>
      <c r="C13" t="s">
        <v>89</v>
      </c>
      <c r="E13" t="s">
        <v>90</v>
      </c>
      <c r="F13" t="s">
        <v>121</v>
      </c>
      <c r="G13">
        <v>1</v>
      </c>
      <c r="H13" t="s">
        <v>18</v>
      </c>
      <c r="I13" t="s">
        <v>309</v>
      </c>
      <c r="J13">
        <v>11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89" x14ac:dyDescent="0.25">
      <c r="A14" t="s">
        <v>87</v>
      </c>
      <c r="B14" t="s">
        <v>88</v>
      </c>
      <c r="C14" t="s">
        <v>122</v>
      </c>
      <c r="E14" t="s">
        <v>90</v>
      </c>
      <c r="F14" t="s">
        <v>91</v>
      </c>
      <c r="G14">
        <v>1</v>
      </c>
      <c r="H14" t="s">
        <v>19</v>
      </c>
      <c r="I14" t="s">
        <v>310</v>
      </c>
      <c r="J14">
        <v>12</v>
      </c>
      <c r="K14">
        <v>3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89" x14ac:dyDescent="0.25">
      <c r="A15" t="s">
        <v>87</v>
      </c>
      <c r="B15" t="s">
        <v>88</v>
      </c>
      <c r="C15" t="s">
        <v>122</v>
      </c>
      <c r="E15" t="s">
        <v>90</v>
      </c>
      <c r="F15" t="s">
        <v>118</v>
      </c>
      <c r="G15">
        <v>1</v>
      </c>
      <c r="H15" t="s">
        <v>20</v>
      </c>
      <c r="I15" t="s">
        <v>311</v>
      </c>
      <c r="J15">
        <v>13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3</v>
      </c>
    </row>
    <row r="16" spans="1:89" x14ac:dyDescent="0.25">
      <c r="A16" t="s">
        <v>87</v>
      </c>
      <c r="B16" t="s">
        <v>88</v>
      </c>
      <c r="C16" t="s">
        <v>122</v>
      </c>
      <c r="E16" t="s">
        <v>90</v>
      </c>
      <c r="F16" t="s">
        <v>119</v>
      </c>
      <c r="G16" t="s">
        <v>120</v>
      </c>
      <c r="H16" t="s">
        <v>21</v>
      </c>
      <c r="I16" t="s">
        <v>312</v>
      </c>
      <c r="J16">
        <v>14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3</v>
      </c>
      <c r="W16">
        <v>0</v>
      </c>
    </row>
    <row r="17" spans="1:39" x14ac:dyDescent="0.25">
      <c r="A17" t="s">
        <v>87</v>
      </c>
      <c r="B17" t="s">
        <v>88</v>
      </c>
      <c r="C17" t="s">
        <v>122</v>
      </c>
      <c r="E17" t="s">
        <v>90</v>
      </c>
      <c r="F17" t="s">
        <v>121</v>
      </c>
      <c r="G17">
        <v>1</v>
      </c>
      <c r="H17" t="s">
        <v>22</v>
      </c>
      <c r="I17" t="s">
        <v>313</v>
      </c>
      <c r="J17">
        <v>15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</row>
    <row r="18" spans="1:39" x14ac:dyDescent="0.25">
      <c r="A18" t="s">
        <v>87</v>
      </c>
      <c r="B18" t="s">
        <v>88</v>
      </c>
      <c r="C18" t="s">
        <v>92</v>
      </c>
      <c r="E18" t="s">
        <v>90</v>
      </c>
      <c r="F18" t="s">
        <v>118</v>
      </c>
      <c r="G18">
        <v>1</v>
      </c>
      <c r="H18" t="s">
        <v>23</v>
      </c>
      <c r="I18" t="s">
        <v>314</v>
      </c>
      <c r="J18">
        <v>16</v>
      </c>
      <c r="K18">
        <v>0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39" x14ac:dyDescent="0.25">
      <c r="A19" t="s">
        <v>87</v>
      </c>
      <c r="B19" t="s">
        <v>88</v>
      </c>
      <c r="C19" t="s">
        <v>92</v>
      </c>
      <c r="E19" t="s">
        <v>90</v>
      </c>
      <c r="F19" t="s">
        <v>119</v>
      </c>
      <c r="G19" t="s">
        <v>120</v>
      </c>
      <c r="H19" t="s">
        <v>24</v>
      </c>
      <c r="I19" t="s">
        <v>315</v>
      </c>
      <c r="J19">
        <v>17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39" x14ac:dyDescent="0.25">
      <c r="A20" t="s">
        <v>87</v>
      </c>
      <c r="B20" t="s">
        <v>88</v>
      </c>
      <c r="C20" t="s">
        <v>92</v>
      </c>
      <c r="E20" t="s">
        <v>90</v>
      </c>
      <c r="F20" t="s">
        <v>121</v>
      </c>
      <c r="G20">
        <v>1</v>
      </c>
      <c r="H20" t="s">
        <v>25</v>
      </c>
      <c r="I20" t="s">
        <v>316</v>
      </c>
      <c r="J20">
        <v>18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39" x14ac:dyDescent="0.25">
      <c r="A21" t="s">
        <v>87</v>
      </c>
      <c r="B21" t="s">
        <v>88</v>
      </c>
      <c r="C21" t="s">
        <v>123</v>
      </c>
      <c r="E21" t="s">
        <v>90</v>
      </c>
      <c r="F21" t="s">
        <v>91</v>
      </c>
      <c r="G21">
        <v>1</v>
      </c>
      <c r="H21" t="s">
        <v>26</v>
      </c>
      <c r="I21" t="s">
        <v>317</v>
      </c>
      <c r="J21">
        <v>19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39" x14ac:dyDescent="0.25">
      <c r="A22" t="s">
        <v>87</v>
      </c>
      <c r="B22" t="s">
        <v>88</v>
      </c>
      <c r="C22" t="s">
        <v>123</v>
      </c>
      <c r="E22" t="s">
        <v>90</v>
      </c>
      <c r="F22" t="s">
        <v>118</v>
      </c>
      <c r="G22">
        <v>1</v>
      </c>
      <c r="H22" t="s">
        <v>27</v>
      </c>
      <c r="I22" t="s">
        <v>318</v>
      </c>
      <c r="J22">
        <v>20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</row>
    <row r="23" spans="1:39" x14ac:dyDescent="0.25">
      <c r="A23" t="s">
        <v>87</v>
      </c>
      <c r="B23" t="s">
        <v>88</v>
      </c>
      <c r="C23" t="s">
        <v>123</v>
      </c>
      <c r="E23" t="s">
        <v>90</v>
      </c>
      <c r="F23" t="s">
        <v>119</v>
      </c>
      <c r="G23" t="s">
        <v>120</v>
      </c>
      <c r="H23" t="s">
        <v>28</v>
      </c>
      <c r="I23" t="s">
        <v>319</v>
      </c>
      <c r="J23">
        <v>21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3</v>
      </c>
      <c r="AD23">
        <v>0</v>
      </c>
    </row>
    <row r="24" spans="1:39" x14ac:dyDescent="0.25">
      <c r="A24" t="s">
        <v>87</v>
      </c>
      <c r="B24" t="s">
        <v>88</v>
      </c>
      <c r="C24" t="s">
        <v>123</v>
      </c>
      <c r="E24" t="s">
        <v>90</v>
      </c>
      <c r="F24" t="s">
        <v>121</v>
      </c>
      <c r="G24">
        <v>1</v>
      </c>
      <c r="H24" t="s">
        <v>29</v>
      </c>
      <c r="I24" t="s">
        <v>320</v>
      </c>
      <c r="J24">
        <v>22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</row>
    <row r="25" spans="1:39" x14ac:dyDescent="0.25">
      <c r="A25" t="s">
        <v>87</v>
      </c>
      <c r="B25" t="s">
        <v>124</v>
      </c>
      <c r="C25" t="s">
        <v>125</v>
      </c>
      <c r="D25" t="s">
        <v>124</v>
      </c>
      <c r="E25" t="s">
        <v>124</v>
      </c>
      <c r="F25" t="s">
        <v>91</v>
      </c>
      <c r="G25">
        <v>1</v>
      </c>
      <c r="H25" t="s">
        <v>286</v>
      </c>
      <c r="I25" t="s">
        <v>321</v>
      </c>
      <c r="J25">
        <v>23</v>
      </c>
      <c r="K25">
        <v>0</v>
      </c>
      <c r="L25">
        <v>1</v>
      </c>
      <c r="M25">
        <v>0</v>
      </c>
      <c r="N25">
        <v>-1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6" spans="1:39" x14ac:dyDescent="0.25">
      <c r="A26" t="s">
        <v>87</v>
      </c>
      <c r="B26" t="s">
        <v>124</v>
      </c>
      <c r="C26" t="s">
        <v>125</v>
      </c>
      <c r="D26" t="s">
        <v>126</v>
      </c>
      <c r="E26" t="s">
        <v>124</v>
      </c>
      <c r="F26" t="s">
        <v>91</v>
      </c>
      <c r="G26">
        <v>1</v>
      </c>
      <c r="H26" t="s">
        <v>287</v>
      </c>
      <c r="I26" t="s">
        <v>322</v>
      </c>
      <c r="J26">
        <v>24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</row>
    <row r="27" spans="1:39" x14ac:dyDescent="0.25">
      <c r="A27" t="s">
        <v>87</v>
      </c>
      <c r="B27" t="s">
        <v>124</v>
      </c>
      <c r="C27" t="s">
        <v>125</v>
      </c>
      <c r="D27" t="s">
        <v>124</v>
      </c>
      <c r="E27" t="s">
        <v>124</v>
      </c>
      <c r="F27" t="s">
        <v>118</v>
      </c>
      <c r="G27">
        <v>1</v>
      </c>
      <c r="H27" t="s">
        <v>288</v>
      </c>
      <c r="I27" t="s">
        <v>323</v>
      </c>
      <c r="J27">
        <v>25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9" x14ac:dyDescent="0.25">
      <c r="A28" t="s">
        <v>87</v>
      </c>
      <c r="B28" t="s">
        <v>124</v>
      </c>
      <c r="C28" t="s">
        <v>125</v>
      </c>
      <c r="D28" t="s">
        <v>124</v>
      </c>
      <c r="E28" t="s">
        <v>124</v>
      </c>
      <c r="F28" t="s">
        <v>119</v>
      </c>
      <c r="G28" t="s">
        <v>120</v>
      </c>
      <c r="H28" t="s">
        <v>289</v>
      </c>
      <c r="I28" t="s">
        <v>324</v>
      </c>
      <c r="J28">
        <v>26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9" x14ac:dyDescent="0.25">
      <c r="A29" t="s">
        <v>87</v>
      </c>
      <c r="B29" t="s">
        <v>124</v>
      </c>
      <c r="C29" t="s">
        <v>125</v>
      </c>
      <c r="D29" t="s">
        <v>124</v>
      </c>
      <c r="E29" t="s">
        <v>124</v>
      </c>
      <c r="F29" t="s">
        <v>121</v>
      </c>
      <c r="G29">
        <v>1</v>
      </c>
      <c r="H29" t="s">
        <v>290</v>
      </c>
      <c r="I29" t="s">
        <v>325</v>
      </c>
      <c r="J29">
        <v>27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</v>
      </c>
      <c r="AH29">
        <v>0</v>
      </c>
      <c r="AI29">
        <v>0</v>
      </c>
      <c r="AJ29">
        <v>0</v>
      </c>
    </row>
    <row r="30" spans="1:39" x14ac:dyDescent="0.25">
      <c r="A30" t="s">
        <v>87</v>
      </c>
      <c r="B30" t="s">
        <v>124</v>
      </c>
      <c r="C30" t="s">
        <v>125</v>
      </c>
      <c r="D30" t="s">
        <v>126</v>
      </c>
      <c r="E30" t="s">
        <v>124</v>
      </c>
      <c r="F30" t="s">
        <v>121</v>
      </c>
      <c r="G30">
        <v>1</v>
      </c>
      <c r="H30" t="s">
        <v>291</v>
      </c>
      <c r="I30" t="s">
        <v>326</v>
      </c>
      <c r="J30">
        <v>28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2</v>
      </c>
      <c r="AI30">
        <v>0</v>
      </c>
      <c r="AJ30">
        <v>0</v>
      </c>
      <c r="AK30">
        <v>1</v>
      </c>
    </row>
    <row r="31" spans="1:39" x14ac:dyDescent="0.25">
      <c r="A31" t="s">
        <v>87</v>
      </c>
      <c r="B31" t="s">
        <v>124</v>
      </c>
      <c r="C31" t="s">
        <v>125</v>
      </c>
      <c r="D31" t="s">
        <v>126</v>
      </c>
      <c r="E31" t="s">
        <v>124</v>
      </c>
      <c r="F31" t="s">
        <v>208</v>
      </c>
      <c r="G31" t="s">
        <v>127</v>
      </c>
      <c r="H31" t="s">
        <v>292</v>
      </c>
      <c r="I31" t="s">
        <v>327</v>
      </c>
      <c r="J31">
        <v>29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1</v>
      </c>
      <c r="AI31">
        <v>0</v>
      </c>
      <c r="AJ31">
        <v>0</v>
      </c>
      <c r="AK31">
        <v>0</v>
      </c>
      <c r="AL31">
        <v>0</v>
      </c>
    </row>
    <row r="32" spans="1:39" x14ac:dyDescent="0.25">
      <c r="A32" t="s">
        <v>87</v>
      </c>
      <c r="B32" t="s">
        <v>124</v>
      </c>
      <c r="C32" t="s">
        <v>125</v>
      </c>
      <c r="D32" t="s">
        <v>126</v>
      </c>
      <c r="E32" t="s">
        <v>124</v>
      </c>
      <c r="F32" t="s">
        <v>209</v>
      </c>
      <c r="G32" t="s">
        <v>127</v>
      </c>
      <c r="H32" t="s">
        <v>293</v>
      </c>
      <c r="I32" t="s">
        <v>328</v>
      </c>
      <c r="J32">
        <v>30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</v>
      </c>
      <c r="AI32">
        <v>0</v>
      </c>
      <c r="AJ32">
        <v>0</v>
      </c>
      <c r="AK32">
        <v>0</v>
      </c>
      <c r="AL32">
        <v>0</v>
      </c>
      <c r="AM32">
        <v>0</v>
      </c>
    </row>
    <row r="33" spans="1:55" x14ac:dyDescent="0.25">
      <c r="A33" t="s">
        <v>87</v>
      </c>
      <c r="B33" t="s">
        <v>124</v>
      </c>
      <c r="C33" t="s">
        <v>128</v>
      </c>
      <c r="D33" t="s">
        <v>124</v>
      </c>
      <c r="E33" t="s">
        <v>124</v>
      </c>
      <c r="F33" t="s">
        <v>91</v>
      </c>
      <c r="G33">
        <v>1</v>
      </c>
      <c r="H33" t="s">
        <v>294</v>
      </c>
      <c r="I33" t="s">
        <v>329</v>
      </c>
      <c r="J33">
        <v>31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55" x14ac:dyDescent="0.25">
      <c r="A34" t="s">
        <v>87</v>
      </c>
      <c r="B34" t="s">
        <v>124</v>
      </c>
      <c r="C34" t="s">
        <v>128</v>
      </c>
      <c r="D34" t="s">
        <v>126</v>
      </c>
      <c r="E34" t="s">
        <v>124</v>
      </c>
      <c r="F34" t="s">
        <v>91</v>
      </c>
      <c r="G34">
        <v>1</v>
      </c>
      <c r="H34" t="s">
        <v>295</v>
      </c>
      <c r="I34" t="s">
        <v>330</v>
      </c>
      <c r="J34">
        <v>32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</v>
      </c>
    </row>
    <row r="35" spans="1:55" x14ac:dyDescent="0.25">
      <c r="A35" t="s">
        <v>87</v>
      </c>
      <c r="B35" t="s">
        <v>124</v>
      </c>
      <c r="C35" t="s">
        <v>128</v>
      </c>
      <c r="D35" t="s">
        <v>124</v>
      </c>
      <c r="E35" t="s">
        <v>124</v>
      </c>
      <c r="F35" t="s">
        <v>118</v>
      </c>
      <c r="H35" t="s">
        <v>296</v>
      </c>
      <c r="I35" t="s">
        <v>331</v>
      </c>
      <c r="J35">
        <v>33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3</v>
      </c>
    </row>
    <row r="36" spans="1:55" x14ac:dyDescent="0.25">
      <c r="A36" t="s">
        <v>87</v>
      </c>
      <c r="B36" t="s">
        <v>124</v>
      </c>
      <c r="C36" t="s">
        <v>128</v>
      </c>
      <c r="D36" t="s">
        <v>124</v>
      </c>
      <c r="E36" t="s">
        <v>124</v>
      </c>
      <c r="F36" t="s">
        <v>119</v>
      </c>
      <c r="G36" t="s">
        <v>120</v>
      </c>
      <c r="H36" t="s">
        <v>297</v>
      </c>
      <c r="I36" t="s">
        <v>332</v>
      </c>
      <c r="J36">
        <v>34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3</v>
      </c>
      <c r="AQ36">
        <v>0</v>
      </c>
    </row>
    <row r="37" spans="1:55" x14ac:dyDescent="0.25">
      <c r="A37" t="s">
        <v>87</v>
      </c>
      <c r="B37" t="s">
        <v>124</v>
      </c>
      <c r="C37" t="s">
        <v>128</v>
      </c>
      <c r="D37" t="s">
        <v>124</v>
      </c>
      <c r="E37" t="s">
        <v>124</v>
      </c>
      <c r="F37" t="s">
        <v>121</v>
      </c>
      <c r="G37">
        <v>1</v>
      </c>
      <c r="H37" t="s">
        <v>298</v>
      </c>
      <c r="I37" t="s">
        <v>333</v>
      </c>
      <c r="J37">
        <v>35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2</v>
      </c>
      <c r="AP37">
        <v>0</v>
      </c>
      <c r="AQ37">
        <v>0</v>
      </c>
      <c r="AR37">
        <v>0</v>
      </c>
    </row>
    <row r="38" spans="1:55" x14ac:dyDescent="0.25">
      <c r="A38" t="s">
        <v>87</v>
      </c>
      <c r="B38" t="s">
        <v>124</v>
      </c>
      <c r="C38" t="s">
        <v>128</v>
      </c>
      <c r="D38" t="s">
        <v>126</v>
      </c>
      <c r="E38" t="s">
        <v>124</v>
      </c>
      <c r="F38" t="s">
        <v>121</v>
      </c>
      <c r="G38">
        <v>1</v>
      </c>
      <c r="H38" t="s">
        <v>299</v>
      </c>
      <c r="I38" t="s">
        <v>334</v>
      </c>
      <c r="J38">
        <v>36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2</v>
      </c>
      <c r="AQ38">
        <v>0</v>
      </c>
      <c r="AR38">
        <v>0</v>
      </c>
      <c r="AS38">
        <v>0</v>
      </c>
    </row>
    <row r="39" spans="1:55" x14ac:dyDescent="0.25">
      <c r="A39" t="s">
        <v>87</v>
      </c>
      <c r="B39" t="s">
        <v>124</v>
      </c>
      <c r="C39" t="s">
        <v>128</v>
      </c>
      <c r="D39" t="s">
        <v>126</v>
      </c>
      <c r="E39" t="s">
        <v>124</v>
      </c>
      <c r="F39" t="s">
        <v>211</v>
      </c>
      <c r="G39" t="s">
        <v>127</v>
      </c>
      <c r="H39" t="s">
        <v>300</v>
      </c>
      <c r="I39" t="s">
        <v>335</v>
      </c>
      <c r="J39">
        <v>37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</row>
    <row r="40" spans="1:55" x14ac:dyDescent="0.25">
      <c r="A40" t="s">
        <v>87</v>
      </c>
      <c r="B40" t="s">
        <v>124</v>
      </c>
      <c r="C40" t="s">
        <v>128</v>
      </c>
      <c r="D40" t="s">
        <v>126</v>
      </c>
      <c r="E40" t="s">
        <v>124</v>
      </c>
      <c r="F40" t="s">
        <v>212</v>
      </c>
      <c r="G40" t="s">
        <v>127</v>
      </c>
      <c r="H40" t="s">
        <v>301</v>
      </c>
      <c r="I40" t="s">
        <v>336</v>
      </c>
      <c r="J40">
        <v>38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2</v>
      </c>
    </row>
    <row r="41" spans="1:55" x14ac:dyDescent="0.25">
      <c r="A41" t="s">
        <v>129</v>
      </c>
      <c r="B41" t="s">
        <v>107</v>
      </c>
      <c r="E41" t="s">
        <v>108</v>
      </c>
      <c r="F41" t="s">
        <v>109</v>
      </c>
      <c r="G41" t="s">
        <v>110</v>
      </c>
      <c r="H41" t="s">
        <v>46</v>
      </c>
      <c r="I41" t="s">
        <v>337</v>
      </c>
      <c r="J41">
        <v>39</v>
      </c>
      <c r="K41">
        <v>0</v>
      </c>
      <c r="L41">
        <v>0</v>
      </c>
      <c r="M41">
        <v>2</v>
      </c>
      <c r="N41">
        <v>1</v>
      </c>
      <c r="O41">
        <v>0</v>
      </c>
      <c r="P41">
        <v>0</v>
      </c>
      <c r="Q41">
        <v>1</v>
      </c>
      <c r="R41">
        <v>-2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</row>
    <row r="42" spans="1:55" x14ac:dyDescent="0.25">
      <c r="A42" t="s">
        <v>130</v>
      </c>
      <c r="B42" t="s">
        <v>107</v>
      </c>
      <c r="E42" t="s">
        <v>108</v>
      </c>
      <c r="F42" t="s">
        <v>109</v>
      </c>
      <c r="G42" t="s">
        <v>110</v>
      </c>
      <c r="H42" t="s">
        <v>47</v>
      </c>
      <c r="I42" t="s">
        <v>338</v>
      </c>
      <c r="J42">
        <v>40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</row>
    <row r="43" spans="1:55" x14ac:dyDescent="0.25">
      <c r="A43" t="s">
        <v>131</v>
      </c>
      <c r="B43" t="s">
        <v>107</v>
      </c>
      <c r="E43" t="s">
        <v>108</v>
      </c>
      <c r="F43" t="s">
        <v>109</v>
      </c>
      <c r="G43" t="s">
        <v>110</v>
      </c>
      <c r="H43" t="s">
        <v>48</v>
      </c>
      <c r="I43" t="s">
        <v>339</v>
      </c>
      <c r="J43">
        <v>41</v>
      </c>
      <c r="K43">
        <v>0</v>
      </c>
      <c r="L43">
        <v>0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</row>
    <row r="44" spans="1:55" x14ac:dyDescent="0.25">
      <c r="A44" t="s">
        <v>132</v>
      </c>
      <c r="B44" t="s">
        <v>107</v>
      </c>
      <c r="E44" t="s">
        <v>108</v>
      </c>
      <c r="F44" t="s">
        <v>109</v>
      </c>
      <c r="G44" t="s">
        <v>110</v>
      </c>
      <c r="H44" t="s">
        <v>49</v>
      </c>
      <c r="I44" t="s">
        <v>340</v>
      </c>
      <c r="J44">
        <v>42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</row>
    <row r="45" spans="1:55" x14ac:dyDescent="0.25">
      <c r="A45" t="s">
        <v>87</v>
      </c>
      <c r="B45" t="s">
        <v>133</v>
      </c>
      <c r="C45" t="s">
        <v>134</v>
      </c>
      <c r="D45" t="s">
        <v>135</v>
      </c>
      <c r="E45" t="s">
        <v>133</v>
      </c>
      <c r="F45" t="s">
        <v>91</v>
      </c>
      <c r="G45">
        <v>1</v>
      </c>
      <c r="H45" t="s">
        <v>50</v>
      </c>
      <c r="I45" t="s">
        <v>341</v>
      </c>
      <c r="J45">
        <v>43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</row>
    <row r="46" spans="1:55" x14ac:dyDescent="0.25">
      <c r="A46" t="s">
        <v>87</v>
      </c>
      <c r="B46" t="s">
        <v>133</v>
      </c>
      <c r="C46" t="s">
        <v>136</v>
      </c>
      <c r="D46" t="s">
        <v>137</v>
      </c>
      <c r="E46" t="s">
        <v>133</v>
      </c>
      <c r="F46" t="s">
        <v>91</v>
      </c>
      <c r="G46" t="s">
        <v>138</v>
      </c>
      <c r="H46" t="s">
        <v>51</v>
      </c>
      <c r="I46" t="s">
        <v>342</v>
      </c>
      <c r="J46">
        <v>44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5" x14ac:dyDescent="0.25">
      <c r="A47" t="s">
        <v>87</v>
      </c>
      <c r="B47" t="s">
        <v>133</v>
      </c>
      <c r="C47" t="s">
        <v>134</v>
      </c>
      <c r="E47" t="s">
        <v>133</v>
      </c>
      <c r="F47" t="s">
        <v>121</v>
      </c>
      <c r="G47">
        <v>1</v>
      </c>
      <c r="H47" t="s">
        <v>52</v>
      </c>
      <c r="I47" t="s">
        <v>343</v>
      </c>
      <c r="J47">
        <v>45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0</v>
      </c>
    </row>
    <row r="48" spans="1:55" x14ac:dyDescent="0.25">
      <c r="A48" t="s">
        <v>87</v>
      </c>
      <c r="B48" t="s">
        <v>133</v>
      </c>
      <c r="C48" t="s">
        <v>136</v>
      </c>
      <c r="D48" t="s">
        <v>137</v>
      </c>
      <c r="E48" t="s">
        <v>133</v>
      </c>
      <c r="F48" t="s">
        <v>121</v>
      </c>
      <c r="G48">
        <v>1</v>
      </c>
      <c r="H48" t="s">
        <v>53</v>
      </c>
      <c r="I48" t="s">
        <v>344</v>
      </c>
      <c r="J48">
        <v>46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1</v>
      </c>
      <c r="BC48">
        <v>1</v>
      </c>
    </row>
    <row r="49" spans="1:71" x14ac:dyDescent="0.25">
      <c r="A49" t="s">
        <v>87</v>
      </c>
      <c r="B49" t="s">
        <v>133</v>
      </c>
      <c r="C49" t="s">
        <v>134</v>
      </c>
      <c r="E49" t="s">
        <v>133</v>
      </c>
      <c r="F49" t="s">
        <v>119</v>
      </c>
      <c r="G49" t="s">
        <v>120</v>
      </c>
      <c r="H49" t="s">
        <v>54</v>
      </c>
      <c r="I49" t="s">
        <v>345</v>
      </c>
      <c r="J49">
        <v>47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3</v>
      </c>
      <c r="BB49">
        <v>0</v>
      </c>
      <c r="BC49">
        <v>0</v>
      </c>
      <c r="BD49">
        <v>0</v>
      </c>
    </row>
    <row r="50" spans="1:71" x14ac:dyDescent="0.25">
      <c r="A50" t="s">
        <v>87</v>
      </c>
      <c r="B50" t="s">
        <v>133</v>
      </c>
      <c r="C50" t="s">
        <v>139</v>
      </c>
      <c r="D50" t="s">
        <v>135</v>
      </c>
      <c r="E50" t="s">
        <v>133</v>
      </c>
      <c r="F50" t="s">
        <v>91</v>
      </c>
      <c r="G50">
        <v>1</v>
      </c>
      <c r="H50" t="s">
        <v>55</v>
      </c>
      <c r="I50" t="s">
        <v>346</v>
      </c>
      <c r="J50">
        <v>48</v>
      </c>
      <c r="K50">
        <v>1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1</v>
      </c>
      <c r="BE50">
        <v>0</v>
      </c>
    </row>
    <row r="51" spans="1:71" x14ac:dyDescent="0.25">
      <c r="A51" t="s">
        <v>87</v>
      </c>
      <c r="B51" t="s">
        <v>133</v>
      </c>
      <c r="C51" t="s">
        <v>139</v>
      </c>
      <c r="D51" t="s">
        <v>135</v>
      </c>
      <c r="E51" t="s">
        <v>133</v>
      </c>
      <c r="F51" t="s">
        <v>121</v>
      </c>
      <c r="G51">
        <v>1</v>
      </c>
      <c r="H51" t="s">
        <v>56</v>
      </c>
      <c r="I51" t="s">
        <v>347</v>
      </c>
      <c r="J51">
        <v>49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</v>
      </c>
    </row>
    <row r="52" spans="1:71" x14ac:dyDescent="0.25">
      <c r="A52" t="s">
        <v>87</v>
      </c>
      <c r="B52" t="s">
        <v>133</v>
      </c>
      <c r="C52" t="s">
        <v>139</v>
      </c>
      <c r="D52" t="s">
        <v>135</v>
      </c>
      <c r="E52" t="s">
        <v>133</v>
      </c>
      <c r="F52" t="s">
        <v>119</v>
      </c>
      <c r="G52" t="s">
        <v>120</v>
      </c>
      <c r="H52" t="s">
        <v>57</v>
      </c>
      <c r="I52" t="s">
        <v>348</v>
      </c>
      <c r="J52">
        <v>50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3</v>
      </c>
      <c r="BG52">
        <v>0</v>
      </c>
    </row>
    <row r="53" spans="1:71" x14ac:dyDescent="0.25">
      <c r="A53" t="s">
        <v>87</v>
      </c>
      <c r="B53" t="s">
        <v>88</v>
      </c>
      <c r="C53" t="s">
        <v>102</v>
      </c>
      <c r="E53" t="s">
        <v>103</v>
      </c>
      <c r="F53" t="s">
        <v>121</v>
      </c>
      <c r="G53">
        <v>1</v>
      </c>
      <c r="H53" t="s">
        <v>58</v>
      </c>
      <c r="I53" t="s">
        <v>349</v>
      </c>
      <c r="J53">
        <v>51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</row>
    <row r="54" spans="1:71" x14ac:dyDescent="0.25">
      <c r="A54" t="s">
        <v>87</v>
      </c>
      <c r="B54" t="s">
        <v>88</v>
      </c>
      <c r="C54" t="s">
        <v>102</v>
      </c>
      <c r="E54" t="s">
        <v>103</v>
      </c>
      <c r="F54" t="s">
        <v>119</v>
      </c>
      <c r="G54" t="s">
        <v>120</v>
      </c>
      <c r="H54" t="s">
        <v>59</v>
      </c>
      <c r="I54" t="s">
        <v>350</v>
      </c>
      <c r="J54">
        <v>52</v>
      </c>
      <c r="K54">
        <v>0</v>
      </c>
      <c r="L54">
        <v>0</v>
      </c>
      <c r="M54">
        <v>0</v>
      </c>
      <c r="N54">
        <v>0</v>
      </c>
      <c r="O54">
        <v>3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</row>
    <row r="55" spans="1:71" x14ac:dyDescent="0.25">
      <c r="A55" t="s">
        <v>87</v>
      </c>
      <c r="B55" t="s">
        <v>88</v>
      </c>
      <c r="C55" t="s">
        <v>102</v>
      </c>
      <c r="E55" t="s">
        <v>103</v>
      </c>
      <c r="F55" t="s">
        <v>118</v>
      </c>
      <c r="G55">
        <v>1</v>
      </c>
      <c r="H55" t="s">
        <v>60</v>
      </c>
      <c r="I55" t="s">
        <v>351</v>
      </c>
      <c r="J55">
        <v>53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</row>
    <row r="56" spans="1:71" x14ac:dyDescent="0.25">
      <c r="A56" t="s">
        <v>87</v>
      </c>
      <c r="B56" t="s">
        <v>88</v>
      </c>
      <c r="C56" t="s">
        <v>140</v>
      </c>
      <c r="E56" t="s">
        <v>103</v>
      </c>
      <c r="F56" t="s">
        <v>91</v>
      </c>
      <c r="G56">
        <v>1</v>
      </c>
      <c r="H56" t="s">
        <v>61</v>
      </c>
      <c r="I56" t="s">
        <v>352</v>
      </c>
      <c r="J56">
        <v>54</v>
      </c>
      <c r="K56">
        <v>0</v>
      </c>
      <c r="L56">
        <v>0</v>
      </c>
      <c r="M56">
        <v>0</v>
      </c>
      <c r="N56">
        <v>0</v>
      </c>
      <c r="O56">
        <v>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</row>
    <row r="57" spans="1:71" x14ac:dyDescent="0.25">
      <c r="A57" t="s">
        <v>87</v>
      </c>
      <c r="B57" t="s">
        <v>88</v>
      </c>
      <c r="C57" t="s">
        <v>140</v>
      </c>
      <c r="E57" t="s">
        <v>103</v>
      </c>
      <c r="F57" t="s">
        <v>104</v>
      </c>
      <c r="G57" t="s">
        <v>105</v>
      </c>
      <c r="H57" t="s">
        <v>62</v>
      </c>
      <c r="I57" t="s">
        <v>353</v>
      </c>
      <c r="J57">
        <v>55</v>
      </c>
      <c r="K57">
        <v>0</v>
      </c>
      <c r="L57">
        <v>0</v>
      </c>
      <c r="M57">
        <v>0</v>
      </c>
      <c r="N57">
        <v>0</v>
      </c>
      <c r="O57">
        <v>1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</v>
      </c>
    </row>
    <row r="58" spans="1:71" x14ac:dyDescent="0.25">
      <c r="A58" t="s">
        <v>87</v>
      </c>
      <c r="B58" t="s">
        <v>88</v>
      </c>
      <c r="C58" t="s">
        <v>140</v>
      </c>
      <c r="E58" t="s">
        <v>103</v>
      </c>
      <c r="F58" t="s">
        <v>121</v>
      </c>
      <c r="G58">
        <v>1</v>
      </c>
      <c r="H58" t="s">
        <v>63</v>
      </c>
      <c r="I58" t="s">
        <v>354</v>
      </c>
      <c r="J58">
        <v>56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2</v>
      </c>
      <c r="BM58">
        <v>0</v>
      </c>
    </row>
    <row r="59" spans="1:71" x14ac:dyDescent="0.25">
      <c r="A59" t="s">
        <v>87</v>
      </c>
      <c r="B59" t="s">
        <v>88</v>
      </c>
      <c r="C59" t="s">
        <v>140</v>
      </c>
      <c r="E59" t="s">
        <v>103</v>
      </c>
      <c r="F59" t="s">
        <v>119</v>
      </c>
      <c r="G59" t="s">
        <v>120</v>
      </c>
      <c r="H59" t="s">
        <v>64</v>
      </c>
      <c r="I59" t="s">
        <v>355</v>
      </c>
      <c r="J59">
        <v>57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3</v>
      </c>
      <c r="BM59">
        <v>0</v>
      </c>
      <c r="BN59">
        <v>0</v>
      </c>
    </row>
    <row r="60" spans="1:71" x14ac:dyDescent="0.25">
      <c r="A60" t="s">
        <v>87</v>
      </c>
      <c r="B60" t="s">
        <v>88</v>
      </c>
      <c r="C60" t="s">
        <v>140</v>
      </c>
      <c r="E60" t="s">
        <v>103</v>
      </c>
      <c r="F60" t="s">
        <v>118</v>
      </c>
      <c r="G60">
        <v>1</v>
      </c>
      <c r="H60" t="s">
        <v>65</v>
      </c>
      <c r="I60" t="s">
        <v>356</v>
      </c>
      <c r="J60">
        <v>58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3</v>
      </c>
      <c r="BM60">
        <v>0</v>
      </c>
      <c r="BN60">
        <v>0</v>
      </c>
      <c r="BO60">
        <v>0</v>
      </c>
    </row>
    <row r="61" spans="1:71" x14ac:dyDescent="0.25">
      <c r="A61" t="s">
        <v>87</v>
      </c>
      <c r="B61" t="s">
        <v>88</v>
      </c>
      <c r="C61" t="s">
        <v>141</v>
      </c>
      <c r="E61" t="s">
        <v>103</v>
      </c>
      <c r="F61" t="s">
        <v>91</v>
      </c>
      <c r="G61">
        <v>1</v>
      </c>
      <c r="H61" t="s">
        <v>66</v>
      </c>
      <c r="I61" t="s">
        <v>357</v>
      </c>
      <c r="J61">
        <v>59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71" x14ac:dyDescent="0.25">
      <c r="A62" t="s">
        <v>87</v>
      </c>
      <c r="B62" t="s">
        <v>88</v>
      </c>
      <c r="C62" t="s">
        <v>141</v>
      </c>
      <c r="E62" t="s">
        <v>103</v>
      </c>
      <c r="F62" t="s">
        <v>104</v>
      </c>
      <c r="G62" t="s">
        <v>105</v>
      </c>
      <c r="H62" t="s">
        <v>67</v>
      </c>
      <c r="I62" t="s">
        <v>358</v>
      </c>
      <c r="J62">
        <v>60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1</v>
      </c>
    </row>
    <row r="63" spans="1:71" x14ac:dyDescent="0.25">
      <c r="A63" t="s">
        <v>87</v>
      </c>
      <c r="B63" t="s">
        <v>88</v>
      </c>
      <c r="C63" t="s">
        <v>141</v>
      </c>
      <c r="E63" t="s">
        <v>103</v>
      </c>
      <c r="F63" t="s">
        <v>121</v>
      </c>
      <c r="G63">
        <v>1</v>
      </c>
      <c r="H63" t="s">
        <v>68</v>
      </c>
      <c r="I63" t="s">
        <v>359</v>
      </c>
      <c r="J63">
        <v>61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2</v>
      </c>
      <c r="BR63">
        <v>0</v>
      </c>
    </row>
    <row r="64" spans="1:71" x14ac:dyDescent="0.25">
      <c r="A64" t="s">
        <v>87</v>
      </c>
      <c r="B64" t="s">
        <v>88</v>
      </c>
      <c r="C64" t="s">
        <v>141</v>
      </c>
      <c r="E64" t="s">
        <v>103</v>
      </c>
      <c r="F64" t="s">
        <v>119</v>
      </c>
      <c r="G64" t="s">
        <v>120</v>
      </c>
      <c r="H64" t="s">
        <v>69</v>
      </c>
      <c r="I64" t="s">
        <v>360</v>
      </c>
      <c r="J64">
        <v>62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3</v>
      </c>
      <c r="BR64">
        <v>0</v>
      </c>
      <c r="BS64">
        <v>0</v>
      </c>
    </row>
    <row r="65" spans="1:87" x14ac:dyDescent="0.25">
      <c r="A65" t="s">
        <v>87</v>
      </c>
      <c r="B65" t="s">
        <v>88</v>
      </c>
      <c r="C65" t="s">
        <v>141</v>
      </c>
      <c r="E65" t="s">
        <v>103</v>
      </c>
      <c r="F65" t="s">
        <v>118</v>
      </c>
      <c r="G65">
        <v>1</v>
      </c>
      <c r="H65" t="s">
        <v>70</v>
      </c>
      <c r="I65" t="s">
        <v>361</v>
      </c>
      <c r="J65">
        <v>63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3</v>
      </c>
      <c r="BR65">
        <v>0</v>
      </c>
      <c r="BS65">
        <v>0</v>
      </c>
      <c r="BT65">
        <v>0</v>
      </c>
    </row>
    <row r="66" spans="1:87" x14ac:dyDescent="0.25">
      <c r="A66" t="s">
        <v>87</v>
      </c>
      <c r="B66" t="s">
        <v>88</v>
      </c>
      <c r="C66" t="s">
        <v>142</v>
      </c>
      <c r="E66" t="s">
        <v>103</v>
      </c>
      <c r="F66" t="s">
        <v>91</v>
      </c>
      <c r="G66">
        <v>1</v>
      </c>
      <c r="H66" t="s">
        <v>71</v>
      </c>
      <c r="I66" t="s">
        <v>362</v>
      </c>
      <c r="J66">
        <v>64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87" x14ac:dyDescent="0.25">
      <c r="A67" t="s">
        <v>87</v>
      </c>
      <c r="B67" t="s">
        <v>88</v>
      </c>
      <c r="C67" t="s">
        <v>142</v>
      </c>
      <c r="E67" t="s">
        <v>103</v>
      </c>
      <c r="F67" t="s">
        <v>104</v>
      </c>
      <c r="G67" t="s">
        <v>105</v>
      </c>
      <c r="H67" t="s">
        <v>72</v>
      </c>
      <c r="I67" t="s">
        <v>363</v>
      </c>
      <c r="J67">
        <v>65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</v>
      </c>
    </row>
    <row r="68" spans="1:87" x14ac:dyDescent="0.25">
      <c r="A68" t="s">
        <v>87</v>
      </c>
      <c r="B68" t="s">
        <v>88</v>
      </c>
      <c r="C68" t="s">
        <v>142</v>
      </c>
      <c r="E68" t="s">
        <v>103</v>
      </c>
      <c r="F68" t="s">
        <v>121</v>
      </c>
      <c r="G68">
        <v>1</v>
      </c>
      <c r="H68" t="s">
        <v>73</v>
      </c>
      <c r="I68" t="s">
        <v>364</v>
      </c>
      <c r="J68">
        <v>66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0</v>
      </c>
    </row>
    <row r="69" spans="1:87" x14ac:dyDescent="0.25">
      <c r="A69" t="s">
        <v>87</v>
      </c>
      <c r="B69" t="s">
        <v>88</v>
      </c>
      <c r="C69" t="s">
        <v>142</v>
      </c>
      <c r="E69" t="s">
        <v>103</v>
      </c>
      <c r="F69" t="s">
        <v>119</v>
      </c>
      <c r="G69" t="s">
        <v>120</v>
      </c>
      <c r="H69" t="s">
        <v>74</v>
      </c>
      <c r="I69" t="s">
        <v>365</v>
      </c>
      <c r="J69">
        <v>67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</row>
    <row r="70" spans="1:87" x14ac:dyDescent="0.25">
      <c r="A70" t="s">
        <v>87</v>
      </c>
      <c r="B70" t="s">
        <v>88</v>
      </c>
      <c r="C70" t="s">
        <v>142</v>
      </c>
      <c r="E70" t="s">
        <v>103</v>
      </c>
      <c r="F70" t="s">
        <v>118</v>
      </c>
      <c r="G70">
        <v>1</v>
      </c>
      <c r="H70" t="s">
        <v>75</v>
      </c>
      <c r="I70" t="s">
        <v>366</v>
      </c>
      <c r="J70">
        <v>68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</row>
    <row r="71" spans="1:87" x14ac:dyDescent="0.25">
      <c r="A71" t="s">
        <v>87</v>
      </c>
      <c r="B71" t="s">
        <v>88</v>
      </c>
      <c r="C71" t="s">
        <v>143</v>
      </c>
      <c r="E71" t="s">
        <v>103</v>
      </c>
      <c r="F71" t="s">
        <v>91</v>
      </c>
      <c r="G71">
        <v>1</v>
      </c>
      <c r="H71" t="s">
        <v>76</v>
      </c>
      <c r="I71" t="s">
        <v>367</v>
      </c>
      <c r="J71">
        <v>69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</row>
    <row r="72" spans="1:87" x14ac:dyDescent="0.25">
      <c r="A72" t="s">
        <v>87</v>
      </c>
      <c r="B72" t="s">
        <v>88</v>
      </c>
      <c r="C72" t="s">
        <v>143</v>
      </c>
      <c r="E72" t="s">
        <v>103</v>
      </c>
      <c r="F72" t="s">
        <v>104</v>
      </c>
      <c r="G72" t="s">
        <v>105</v>
      </c>
      <c r="H72" t="s">
        <v>77</v>
      </c>
      <c r="I72" t="s">
        <v>368</v>
      </c>
      <c r="J72">
        <v>70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1</v>
      </c>
    </row>
    <row r="73" spans="1:87" x14ac:dyDescent="0.25">
      <c r="A73" t="s">
        <v>87</v>
      </c>
      <c r="B73" t="s">
        <v>88</v>
      </c>
      <c r="C73" t="s">
        <v>143</v>
      </c>
      <c r="E73" t="s">
        <v>103</v>
      </c>
      <c r="F73" t="s">
        <v>121</v>
      </c>
      <c r="G73">
        <v>1</v>
      </c>
      <c r="H73" t="s">
        <v>78</v>
      </c>
      <c r="I73" t="s">
        <v>369</v>
      </c>
      <c r="J73">
        <v>71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</row>
    <row r="74" spans="1:87" x14ac:dyDescent="0.25">
      <c r="A74" t="s">
        <v>87</v>
      </c>
      <c r="B74" t="s">
        <v>88</v>
      </c>
      <c r="C74" t="s">
        <v>143</v>
      </c>
      <c r="E74" t="s">
        <v>103</v>
      </c>
      <c r="F74" t="s">
        <v>119</v>
      </c>
      <c r="G74" t="s">
        <v>120</v>
      </c>
      <c r="H74" t="s">
        <v>79</v>
      </c>
      <c r="I74" t="s">
        <v>370</v>
      </c>
      <c r="J74">
        <v>72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3</v>
      </c>
      <c r="CB74">
        <v>0</v>
      </c>
      <c r="CC74">
        <v>0</v>
      </c>
    </row>
    <row r="75" spans="1:87" x14ac:dyDescent="0.25">
      <c r="A75" t="s">
        <v>87</v>
      </c>
      <c r="B75" t="s">
        <v>88</v>
      </c>
      <c r="C75" t="s">
        <v>143</v>
      </c>
      <c r="E75" t="s">
        <v>103</v>
      </c>
      <c r="F75" t="s">
        <v>118</v>
      </c>
      <c r="G75">
        <v>1</v>
      </c>
      <c r="H75" t="s">
        <v>80</v>
      </c>
      <c r="I75" t="s">
        <v>371</v>
      </c>
      <c r="J75">
        <v>73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3</v>
      </c>
      <c r="CB75">
        <v>0</v>
      </c>
      <c r="CC75">
        <v>0</v>
      </c>
      <c r="CD75">
        <v>0</v>
      </c>
    </row>
    <row r="76" spans="1:87" x14ac:dyDescent="0.25">
      <c r="A76" t="s">
        <v>87</v>
      </c>
      <c r="B76" t="s">
        <v>88</v>
      </c>
      <c r="C76" t="s">
        <v>144</v>
      </c>
      <c r="E76" t="s">
        <v>90</v>
      </c>
      <c r="F76" t="s">
        <v>91</v>
      </c>
      <c r="G76">
        <v>1</v>
      </c>
      <c r="H76" t="s">
        <v>81</v>
      </c>
      <c r="I76" t="s">
        <v>372</v>
      </c>
      <c r="J76">
        <v>74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</row>
    <row r="77" spans="1:87" x14ac:dyDescent="0.25">
      <c r="A77" t="s">
        <v>87</v>
      </c>
      <c r="B77" t="s">
        <v>88</v>
      </c>
      <c r="C77" t="s">
        <v>144</v>
      </c>
      <c r="E77" t="s">
        <v>90</v>
      </c>
      <c r="F77" t="s">
        <v>104</v>
      </c>
      <c r="G77" t="s">
        <v>105</v>
      </c>
      <c r="H77" t="s">
        <v>82</v>
      </c>
      <c r="I77" t="s">
        <v>373</v>
      </c>
      <c r="J77">
        <v>75</v>
      </c>
      <c r="K77">
        <v>0</v>
      </c>
      <c r="L77">
        <v>0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1</v>
      </c>
    </row>
    <row r="78" spans="1:87" x14ac:dyDescent="0.25">
      <c r="A78" t="s">
        <v>87</v>
      </c>
      <c r="B78" t="s">
        <v>88</v>
      </c>
      <c r="C78" t="s">
        <v>144</v>
      </c>
      <c r="E78" t="s">
        <v>90</v>
      </c>
      <c r="F78" t="s">
        <v>121</v>
      </c>
      <c r="G78">
        <v>1</v>
      </c>
      <c r="H78" t="s">
        <v>83</v>
      </c>
      <c r="I78" t="s">
        <v>374</v>
      </c>
      <c r="J78">
        <v>76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2</v>
      </c>
      <c r="CG78">
        <v>0</v>
      </c>
    </row>
    <row r="79" spans="1:87" x14ac:dyDescent="0.25">
      <c r="A79" t="s">
        <v>87</v>
      </c>
      <c r="B79" t="s">
        <v>88</v>
      </c>
      <c r="C79" t="s">
        <v>144</v>
      </c>
      <c r="E79" t="s">
        <v>90</v>
      </c>
      <c r="F79" t="s">
        <v>119</v>
      </c>
      <c r="G79" t="s">
        <v>120</v>
      </c>
      <c r="H79" t="s">
        <v>84</v>
      </c>
      <c r="I79" t="s">
        <v>375</v>
      </c>
      <c r="J79">
        <v>77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3</v>
      </c>
      <c r="CG79">
        <v>0</v>
      </c>
      <c r="CH79">
        <v>0</v>
      </c>
    </row>
    <row r="80" spans="1:87" x14ac:dyDescent="0.25">
      <c r="A80" t="s">
        <v>87</v>
      </c>
      <c r="B80" t="s">
        <v>88</v>
      </c>
      <c r="C80" t="s">
        <v>144</v>
      </c>
      <c r="E80" t="s">
        <v>90</v>
      </c>
      <c r="F80" t="s">
        <v>118</v>
      </c>
      <c r="G80">
        <v>1</v>
      </c>
      <c r="H80" t="s">
        <v>85</v>
      </c>
      <c r="I80" t="s">
        <v>376</v>
      </c>
      <c r="J80">
        <v>78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3</v>
      </c>
      <c r="CG80">
        <v>0</v>
      </c>
      <c r="CH80">
        <v>0</v>
      </c>
      <c r="CI80">
        <v>0</v>
      </c>
    </row>
    <row r="81" spans="1:90" x14ac:dyDescent="0.25">
      <c r="A81" t="s">
        <v>145</v>
      </c>
      <c r="B81" t="s">
        <v>146</v>
      </c>
      <c r="D81" t="s">
        <v>147</v>
      </c>
      <c r="F81" t="s">
        <v>148</v>
      </c>
      <c r="H81" t="s">
        <v>86</v>
      </c>
      <c r="I81" t="s">
        <v>377</v>
      </c>
      <c r="J81">
        <v>79</v>
      </c>
      <c r="K81">
        <v>-1</v>
      </c>
      <c r="L81">
        <v>0</v>
      </c>
      <c r="M81">
        <v>0</v>
      </c>
      <c r="N81">
        <v>2</v>
      </c>
      <c r="O81">
        <v>0</v>
      </c>
      <c r="P81">
        <v>1</v>
      </c>
      <c r="Q81">
        <v>3</v>
      </c>
      <c r="R81" s="27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L81">
        <f>COUNTIF(K3:CK81,0)</f>
        <v>3000</v>
      </c>
    </row>
    <row r="82" spans="1:90" x14ac:dyDescent="0.25">
      <c r="CL82">
        <f>COUNTIF(K3:CK81,9)</f>
        <v>0</v>
      </c>
    </row>
    <row r="83" spans="1:90" x14ac:dyDescent="0.25">
      <c r="CL83">
        <f>79*79-79</f>
        <v>6162</v>
      </c>
    </row>
    <row r="84" spans="1:90" x14ac:dyDescent="0.25">
      <c r="CL84">
        <f>(CL83-CL82)/2</f>
        <v>3081</v>
      </c>
    </row>
    <row r="85" spans="1:90" x14ac:dyDescent="0.25">
      <c r="CL85">
        <f>CL84-CL81</f>
        <v>81</v>
      </c>
    </row>
    <row r="86" spans="1:90" x14ac:dyDescent="0.25">
      <c r="CL86">
        <f>COUNTIF($J$3:$CJ$81,"Y")</f>
        <v>0</v>
      </c>
    </row>
    <row r="87" spans="1:90" x14ac:dyDescent="0.25">
      <c r="CK87">
        <v>1</v>
      </c>
      <c r="CL87">
        <f>COUNTIF($K$3:$CJ$81,CK87)</f>
        <v>33</v>
      </c>
    </row>
    <row r="88" spans="1:90" x14ac:dyDescent="0.25">
      <c r="CK88">
        <v>2</v>
      </c>
      <c r="CL88">
        <f t="shared" ref="CL88:CL92" si="0">COUNTIF($K$3:$CJ$81,CK88)</f>
        <v>20</v>
      </c>
    </row>
    <row r="89" spans="1:90" x14ac:dyDescent="0.25">
      <c r="CK89">
        <v>3</v>
      </c>
      <c r="CL89">
        <f t="shared" si="0"/>
        <v>24</v>
      </c>
    </row>
    <row r="90" spans="1:90" x14ac:dyDescent="0.25">
      <c r="CK90">
        <v>-1</v>
      </c>
      <c r="CL90">
        <f t="shared" si="0"/>
        <v>3</v>
      </c>
    </row>
    <row r="91" spans="1:90" x14ac:dyDescent="0.25">
      <c r="CK91">
        <v>-2</v>
      </c>
      <c r="CL91">
        <f t="shared" si="0"/>
        <v>1</v>
      </c>
    </row>
    <row r="93" spans="1:90" x14ac:dyDescent="0.25">
      <c r="CK93" t="s">
        <v>379</v>
      </c>
      <c r="CL93">
        <f>SUM(CL87:CL92)</f>
        <v>81</v>
      </c>
    </row>
    <row r="94" spans="1:90" x14ac:dyDescent="0.25">
      <c r="CK94" t="s">
        <v>380</v>
      </c>
      <c r="CL94">
        <f>CL84-CL81-CL86-CL93</f>
        <v>0</v>
      </c>
    </row>
  </sheetData>
  <conditionalFormatting sqref="K3:CK80 K81:CJ81">
    <cfRule type="containsText" dxfId="23" priority="9" operator="containsText" text="Y">
      <formula>NOT(ISERROR(SEARCH("Y",K3)))</formula>
    </cfRule>
    <cfRule type="cellIs" dxfId="22" priority="10" operator="equal">
      <formula>-2</formula>
    </cfRule>
    <cfRule type="cellIs" dxfId="21" priority="11" operator="equal">
      <formula>-1</formula>
    </cfRule>
    <cfRule type="cellIs" dxfId="20" priority="12" operator="equal">
      <formula>0</formula>
    </cfRule>
    <cfRule type="cellIs" dxfId="19" priority="13" operator="equal">
      <formula>2</formula>
    </cfRule>
    <cfRule type="cellIs" dxfId="18" priority="14" operator="equal">
      <formula>1</formula>
    </cfRule>
    <cfRule type="cellIs" dxfId="17" priority="15" operator="equal">
      <formula>3</formula>
    </cfRule>
    <cfRule type="cellIs" dxfId="16" priority="16" operator="equal">
      <formula>9</formula>
    </cfRule>
  </conditionalFormatting>
  <conditionalFormatting sqref="CK81">
    <cfRule type="containsText" dxfId="15" priority="1" operator="containsText" text="Y">
      <formula>NOT(ISERROR(SEARCH("Y",CK81)))</formula>
    </cfRule>
    <cfRule type="cellIs" dxfId="14" priority="2" operator="equal">
      <formula>-2</formula>
    </cfRule>
    <cfRule type="cellIs" dxfId="13" priority="3" operator="equal">
      <formula>-1</formula>
    </cfRule>
    <cfRule type="cellIs" dxfId="12" priority="4" operator="equal">
      <formula>0</formula>
    </cfRule>
    <cfRule type="cellIs" dxfId="11" priority="5" operator="equal">
      <formula>2</formula>
    </cfRule>
    <cfRule type="cellIs" dxfId="10" priority="6" operator="equal">
      <formula>1</formula>
    </cfRule>
    <cfRule type="cellIs" dxfId="9" priority="7" operator="equal">
      <formula>5</formula>
    </cfRule>
    <cfRule type="cellIs" dxfId="8" priority="8" operator="equal">
      <formula>9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Tags and CIB</vt:lpstr>
      <vt:lpstr>DSM-REMix</vt:lpstr>
      <vt:lpstr>korrelationmatrix_und_parameter</vt:lpstr>
      <vt:lpstr>interrelation matrix survey</vt:lpstr>
      <vt:lpstr>interrelation matrix_result</vt:lpstr>
      <vt:lpstr>interrelation_matrix_value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Simon, Sonja</dc:creator>
  <cp:lastModifiedBy>Simon, Sonja</cp:lastModifiedBy>
  <dcterms:created xsi:type="dcterms:W3CDTF">2021-02-24T14:32:29Z</dcterms:created>
  <dcterms:modified xsi:type="dcterms:W3CDTF">2022-03-14T14:12:34Z</dcterms:modified>
</cp:coreProperties>
</file>